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757" firstSheet="1" activeTab="8"/>
  </bookViews>
  <sheets>
    <sheet name="Návod" sheetId="1" r:id="rId1"/>
    <sheet name="CELKEM dívky _ běhy ručně" sheetId="2" r:id="rId2"/>
    <sheet name="60m" sheetId="3" r:id="rId3"/>
    <sheet name="200m" sheetId="4" r:id="rId4"/>
    <sheet name="8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<sst xmlns="http://schemas.openxmlformats.org/spreadsheetml/2006/main" count="335" uniqueCount="178">
  <si>
    <t xml:space="preserve">NÁVOD K POUŽITÍ EXCELU - aktualizovaná verze pro rok 2006 - pro kategorii Dívky, ruční časy </t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</si>
  <si>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</si>
  <si>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</si>
  <si>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</si>
  <si>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2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2"/>
      </rPr>
      <t xml:space="preserve"> </t>
    </r>
  </si>
  <si>
    <r>
      <t>těchto buněk nemažte (klávesou DEL)</t>
    </r>
    <r>
      <rPr>
        <sz val="10"/>
        <rFont val="Arial CE"/>
        <family val="2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</si>
  <si>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</si>
  <si>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</si>
  <si>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2"/>
      </rPr>
      <t>.</t>
    </r>
  </si>
  <si>
    <r>
      <t xml:space="preserve">Například : </t>
    </r>
    <r>
      <rPr>
        <b/>
        <sz val="10"/>
        <rFont val="Arial CE"/>
        <family val="2"/>
      </rPr>
      <t>okres-06-divky</t>
    </r>
    <r>
      <rPr>
        <sz val="10"/>
        <rFont val="Arial CE"/>
        <family val="2"/>
      </rPr>
      <t xml:space="preserve">    což označuje okresní kolo v r. 2006, nebo </t>
    </r>
    <r>
      <rPr>
        <b/>
        <sz val="10"/>
        <rFont val="Arial CE"/>
        <family val="2"/>
      </rPr>
      <t>CL-2006-divky</t>
    </r>
    <r>
      <rPr>
        <sz val="10"/>
        <rFont val="Arial CE"/>
        <family val="2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</si>
  <si>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kr-HKR06-divky</t>
    </r>
    <r>
      <rPr>
        <sz val="10"/>
        <rFont val="Arial CE"/>
        <family val="2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</si>
  <si>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</si>
  <si>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</si>
  <si>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</si>
  <si>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r>
      <t xml:space="preserve">Tento soubor - s názvem </t>
    </r>
    <r>
      <rPr>
        <b/>
        <sz val="10"/>
        <rFont val="Arial CE"/>
        <family val="2"/>
      </rPr>
      <t>CornSW06-Divky (rucni casy).xls</t>
    </r>
    <r>
      <rPr>
        <sz val="10"/>
        <rFont val="Arial CE"/>
        <family val="2"/>
      </rPr>
      <t xml:space="preserve"> - si ponechávejte stále ve stejném stavu </t>
    </r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</si>
  <si>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</si>
  <si>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</si>
  <si>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</si>
  <si>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2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</si>
  <si>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</si>
  <si>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</si>
  <si>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2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</si>
  <si>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</si>
  <si>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2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</si>
  <si>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</si>
  <si>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</si>
  <si>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</si>
  <si>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</si>
  <si>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</si>
  <si>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</si>
  <si>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</si>
  <si>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</si>
  <si>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2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</si>
  <si>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</si>
  <si>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</si>
  <si>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</si>
  <si>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2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</si>
  <si>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</si>
  <si>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</si>
  <si>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2"/>
      </rPr>
      <t>jednotlivé</t>
    </r>
    <r>
      <rPr>
        <b/>
        <sz val="10"/>
        <rFont val="Arial CE"/>
        <family val="2"/>
      </rPr>
      <t xml:space="preserve"> disciplíny jsou tedy maximálně pro 48 závodníků</t>
    </r>
    <r>
      <rPr>
        <sz val="10"/>
        <rFont val="Arial CE"/>
        <family val="2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</si>
  <si>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</si>
  <si>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2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</si>
  <si>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</si>
  <si>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</si>
  <si>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</si>
  <si>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</si>
  <si>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</si>
  <si>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</si>
  <si>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</si>
  <si>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</si>
  <si>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2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2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</si>
  <si>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</si>
  <si>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2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</si>
  <si>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</si>
  <si>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2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2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2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</si>
  <si>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</si>
  <si>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</si>
  <si>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</si>
  <si>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</si>
  <si>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</si>
  <si>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</si>
  <si>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</si>
  <si>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Dívky - ručně měřené časy</t>
  </si>
  <si>
    <t>kolo :</t>
  </si>
  <si>
    <t>krajské</t>
  </si>
  <si>
    <t>místo:</t>
  </si>
  <si>
    <t>Vyškov</t>
  </si>
  <si>
    <t>datum :</t>
  </si>
  <si>
    <t>Body za jednotlivé disciplíny</t>
  </si>
  <si>
    <t>Poř.</t>
  </si>
  <si>
    <t>Škola, obec, ulice</t>
  </si>
  <si>
    <t>zkr.</t>
  </si>
  <si>
    <t>Součet</t>
  </si>
  <si>
    <t>60 m</t>
  </si>
  <si>
    <t>200 m</t>
  </si>
  <si>
    <t>800 m</t>
  </si>
  <si>
    <t>výška</t>
  </si>
  <si>
    <t>dálka</t>
  </si>
  <si>
    <t>koule</t>
  </si>
  <si>
    <t>štafeta</t>
  </si>
  <si>
    <t>pomoc 1500</t>
  </si>
  <si>
    <t>pomoc štaf</t>
  </si>
  <si>
    <t>60m</t>
  </si>
  <si>
    <t>200m</t>
  </si>
  <si>
    <t>800m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</si>
  <si>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</si>
  <si>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</si>
  <si>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</si>
  <si>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</si>
  <si>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</si>
  <si>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</si>
  <si>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</si>
  <si>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</si>
  <si>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Vyškov</t>
  </si>
  <si>
    <t>JMK</t>
  </si>
  <si>
    <t>SŠZZE Vyškov</t>
  </si>
  <si>
    <t>Gymnázium Bučovice</t>
  </si>
  <si>
    <t>Bučovice</t>
  </si>
  <si>
    <t>ISŠ Slavkov</t>
  </si>
  <si>
    <t>Slavkov</t>
  </si>
  <si>
    <t>Výsledky jednotlivců</t>
  </si>
  <si>
    <t>60 m – dívky</t>
  </si>
  <si>
    <t>St.č.</t>
  </si>
  <si>
    <t>Jméno</t>
  </si>
  <si>
    <r>
      <t>roč. nar</t>
    </r>
    <r>
      <rPr>
        <b/>
        <sz val="12"/>
        <rFont val="Arial CE"/>
        <family val="2"/>
      </rPr>
      <t>.</t>
    </r>
  </si>
  <si>
    <t>Škola, ulice, město</t>
  </si>
  <si>
    <t>Výkon</t>
  </si>
  <si>
    <t>Body</t>
  </si>
  <si>
    <t>Gy Bučovice</t>
  </si>
  <si>
    <t>Gy Vyškov</t>
  </si>
  <si>
    <t>200 m – dívky</t>
  </si>
  <si>
    <t>roč. nar.</t>
  </si>
  <si>
    <t>800 m – dívky</t>
  </si>
  <si>
    <t>výška – dívky</t>
  </si>
  <si>
    <t>dálka – dívky</t>
  </si>
  <si>
    <t>koule – dívky</t>
  </si>
  <si>
    <t>Výsledky štafet</t>
  </si>
  <si>
    <t>dívky</t>
  </si>
  <si>
    <t>Jména</t>
  </si>
  <si>
    <t>Gurková Drahomíra</t>
  </si>
  <si>
    <t>Pavlíková Michaela</t>
  </si>
  <si>
    <t>Pěnčíkova Kateřina</t>
  </si>
  <si>
    <t>Obručová Kateřina</t>
  </si>
  <si>
    <t>Štefková Edita</t>
  </si>
  <si>
    <t>Koudelková Kateřina</t>
  </si>
  <si>
    <t>Hlaváčková Jana</t>
  </si>
  <si>
    <t>Sikorová Lucie</t>
  </si>
  <si>
    <t>Formánková Nikola</t>
  </si>
  <si>
    <t>Houserová Jana</t>
  </si>
  <si>
    <t>Pevná Markéta</t>
  </si>
  <si>
    <t>Flösslerová Monika</t>
  </si>
  <si>
    <t>SŠZZE</t>
  </si>
  <si>
    <t>OA Bučovice</t>
  </si>
  <si>
    <t>Kalová Radka</t>
  </si>
  <si>
    <t>Vrbacká Kateřina</t>
  </si>
  <si>
    <t>Koudelková Aneta</t>
  </si>
  <si>
    <t>Smolková Martina</t>
  </si>
  <si>
    <t>Vítková Lucie</t>
  </si>
  <si>
    <t>Fialková Andrea</t>
  </si>
  <si>
    <t>Šubrtová Barbora</t>
  </si>
  <si>
    <t>Jelínková Petra</t>
  </si>
  <si>
    <t>Baštová Jana</t>
  </si>
  <si>
    <t>Vičarová Dana</t>
  </si>
  <si>
    <t>Pitáková Martina</t>
  </si>
  <si>
    <t>Moravčíková Gabriela</t>
  </si>
  <si>
    <t>Frýbová Kristýna</t>
  </si>
  <si>
    <t>Studňařová Andrea</t>
  </si>
  <si>
    <t>Dospělová Adéla</t>
  </si>
  <si>
    <t>Večerková Lucie</t>
  </si>
  <si>
    <t>Kocourková Helena</t>
  </si>
  <si>
    <t>Raticová Natálie</t>
  </si>
  <si>
    <t>Jurečková Barbora</t>
  </si>
  <si>
    <t>Zaoralová Aneta</t>
  </si>
  <si>
    <t>Štěpánková Lucie</t>
  </si>
  <si>
    <t>Macháčková Jana</t>
  </si>
  <si>
    <t>Frydlová Kateřina</t>
  </si>
  <si>
    <t>Jeřábková Monika</t>
  </si>
  <si>
    <t>Štěfková Edita</t>
  </si>
  <si>
    <t>Drozdová Eva</t>
  </si>
  <si>
    <t>Vágnerová Yvonne</t>
  </si>
  <si>
    <t>Sedláková Klaudie</t>
  </si>
  <si>
    <t>Hrabalová Zděnka</t>
  </si>
  <si>
    <t>Jíšová Lucie</t>
  </si>
  <si>
    <t>Lorencová Eliška</t>
  </si>
  <si>
    <t>Marušková Barbora</t>
  </si>
  <si>
    <t>Zahradníčková Pavlína</t>
  </si>
  <si>
    <t>Galatíková Lucie</t>
  </si>
  <si>
    <t>Matulíková Lucie</t>
  </si>
  <si>
    <t>Řepková Vendula</t>
  </si>
  <si>
    <t>Bohatová Alžběta</t>
  </si>
  <si>
    <t>Kordiovská Šárka</t>
  </si>
  <si>
    <t>Mitášová Hana</t>
  </si>
  <si>
    <t>Poláková Nikola</t>
  </si>
  <si>
    <t>13.</t>
  </si>
  <si>
    <t>2.</t>
  </si>
  <si>
    <t>3.</t>
  </si>
  <si>
    <t>4.</t>
  </si>
  <si>
    <t>Pěnčíková 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</si>
</sst>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"/>
  </numFmts>
  <fonts count="1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/>
    </xf>
    <xf numFmtId="1" fontId="0" fillId="2" borderId="0" xfId="0" applyNumberFormat="1" applyFill="1" applyAlignment="1" applyProtection="1">
      <alignment horizontal="center"/>
      <protection/>
    </xf>
    <xf numFmtId="16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right"/>
      <protection locked="0"/>
    </xf>
    <xf numFmtId="0" fontId="2" fillId="5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5" fillId="6" borderId="0" xfId="0" applyFont="1" applyFill="1" applyAlignment="1" applyProtection="1">
      <alignment horizontal="center"/>
      <protection/>
    </xf>
    <xf numFmtId="1" fontId="5" fillId="5" borderId="0" xfId="0" applyNumberFormat="1" applyFont="1" applyFill="1" applyAlignment="1" applyProtection="1">
      <alignment horizontal="center"/>
      <protection/>
    </xf>
    <xf numFmtId="1" fontId="2" fillId="6" borderId="0" xfId="0" applyNumberFormat="1" applyFont="1" applyFill="1" applyAlignment="1" applyProtection="1">
      <alignment horizontal="center"/>
      <protection/>
    </xf>
    <xf numFmtId="2" fontId="2" fillId="6" borderId="0" xfId="0" applyNumberFormat="1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/>
    </xf>
    <xf numFmtId="2" fontId="6" fillId="6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0" fontId="2" fillId="6" borderId="0" xfId="0" applyFont="1" applyFill="1" applyAlignment="1" applyProtection="1">
      <alignment horizontal="center"/>
      <protection/>
    </xf>
    <xf numFmtId="164" fontId="2" fillId="6" borderId="0" xfId="0" applyNumberFormat="1" applyFont="1" applyFill="1" applyAlignment="1" applyProtection="1">
      <alignment horizontal="center"/>
      <protection/>
    </xf>
    <xf numFmtId="2" fontId="2" fillId="6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 horizontal="center"/>
      <protection/>
    </xf>
    <xf numFmtId="1" fontId="2" fillId="5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>
      <alignment horizontal="center" vertical="center"/>
    </xf>
    <xf numFmtId="0" fontId="2" fillId="6" borderId="0" xfId="0" applyFont="1" applyFill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 hidden="1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2" fillId="6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6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6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2" fillId="6" borderId="0" xfId="0" applyFont="1" applyFill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2" fontId="7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right" vertical="center"/>
      <protection locked="0"/>
    </xf>
    <xf numFmtId="0" fontId="2" fillId="6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14" fontId="0" fillId="0" borderId="0" xfId="0" applyNumberFormat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/>
    </xf>
    <xf numFmtId="0" fontId="2" fillId="6" borderId="0" xfId="0" applyFont="1" applyFill="1" applyBorder="1" applyAlignment="1" applyProtection="1">
      <alignment horizontal="left"/>
      <protection/>
    </xf>
    <xf numFmtId="0" fontId="2" fillId="6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7" borderId="0" xfId="0" applyFill="1" applyAlignment="1">
      <alignment horizontal="right"/>
    </xf>
    <xf numFmtId="0" fontId="0" fillId="6" borderId="0" xfId="0" applyFill="1" applyAlignment="1">
      <alignment horizontal="right" vertical="center"/>
    </xf>
    <xf numFmtId="0" fontId="2" fillId="7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" width="3.50390625" style="1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2" t="s">
        <v>0</v>
      </c>
      <c r="C1" s="3"/>
      <c r="D1" s="3"/>
      <c r="E1" s="3"/>
      <c r="F1" s="4"/>
      <c r="G1" s="4"/>
      <c r="H1" s="4"/>
      <c r="I1" s="4"/>
    </row>
    <row r="2" spans="2:9" ht="12.75">
      <c r="B2" s="5" t="s">
        <v>1</v>
      </c>
      <c r="C2" s="6"/>
      <c r="D2" s="6"/>
      <c r="E2" s="6"/>
      <c r="F2" s="6"/>
      <c r="G2" s="6"/>
      <c r="H2" s="3"/>
      <c r="I2" s="3"/>
    </row>
    <row r="4" spans="1:2" ht="12.75">
      <c r="A4" s="1" t="s">
        <v>2</v>
      </c>
      <c r="B4" s="7" t="s">
        <v>3</v>
      </c>
    </row>
    <row r="5" ht="12.75">
      <c r="B5" t="s">
        <v>4</v>
      </c>
    </row>
    <row r="6" ht="12.75">
      <c r="B6" s="8" t="s">
        <v>5</v>
      </c>
    </row>
    <row r="7" ht="12.75">
      <c r="B7" s="7"/>
    </row>
    <row r="8" spans="1:2" ht="12.75">
      <c r="A8" s="1" t="s">
        <v>6</v>
      </c>
      <c r="B8" t="s">
        <v>7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11</v>
      </c>
    </row>
    <row r="13" ht="12.75">
      <c r="B13" t="s">
        <v>12</v>
      </c>
    </row>
    <row r="15" spans="1:9" ht="12.75">
      <c r="A15" s="1" t="s">
        <v>13</v>
      </c>
      <c r="B15" s="6" t="s">
        <v>14</v>
      </c>
      <c r="C15" s="6"/>
      <c r="D15" s="6"/>
      <c r="E15" s="6"/>
      <c r="F15" s="6"/>
      <c r="G15" s="6"/>
      <c r="H15" s="6"/>
      <c r="I15" s="6"/>
    </row>
    <row r="16" spans="2:9" ht="12.75">
      <c r="B16" s="6" t="s">
        <v>15</v>
      </c>
      <c r="C16" s="6"/>
      <c r="D16" s="6"/>
      <c r="E16" s="6"/>
      <c r="F16" s="6"/>
      <c r="G16" s="6"/>
      <c r="H16" s="6"/>
      <c r="I16" s="6"/>
    </row>
    <row r="17" spans="2:9" ht="12.75">
      <c r="B17" s="6" t="s">
        <v>16</v>
      </c>
      <c r="C17" s="6"/>
      <c r="D17" s="6"/>
      <c r="E17" s="6"/>
      <c r="F17" s="6"/>
      <c r="G17" s="6"/>
      <c r="H17" s="6"/>
      <c r="I17" s="6"/>
    </row>
    <row r="19" spans="1:2" ht="12.75">
      <c r="A19" s="1" t="s">
        <v>17</v>
      </c>
      <c r="B19" s="8" t="s">
        <v>18</v>
      </c>
    </row>
    <row r="20" ht="12.75">
      <c r="B20" t="s">
        <v>19</v>
      </c>
    </row>
    <row r="21" ht="12.75">
      <c r="B21" t="s">
        <v>20</v>
      </c>
    </row>
    <row r="22" ht="12.75">
      <c r="B22" s="8" t="s">
        <v>21</v>
      </c>
    </row>
    <row r="23" ht="12.75">
      <c r="B23" s="8"/>
    </row>
    <row r="24" spans="1:2" ht="12.75">
      <c r="A24" s="1" t="s">
        <v>22</v>
      </c>
      <c r="B24" s="8" t="s">
        <v>23</v>
      </c>
    </row>
    <row r="25" ht="12.75">
      <c r="B25" s="7" t="s">
        <v>24</v>
      </c>
    </row>
    <row r="27" spans="1:2" ht="12.75">
      <c r="A27" s="1" t="s">
        <v>25</v>
      </c>
      <c r="B27" t="s">
        <v>26</v>
      </c>
    </row>
    <row r="28" ht="12.75">
      <c r="B28" t="s">
        <v>27</v>
      </c>
    </row>
    <row r="29" ht="12.75">
      <c r="B29" t="s">
        <v>28</v>
      </c>
    </row>
    <row r="30" ht="12.75">
      <c r="B30" t="s">
        <v>29</v>
      </c>
    </row>
    <row r="32" spans="1:2" ht="12.75">
      <c r="A32" s="1" t="s">
        <v>30</v>
      </c>
      <c r="B32" t="s">
        <v>31</v>
      </c>
    </row>
    <row r="33" ht="12.75">
      <c r="B33" t="s">
        <v>32</v>
      </c>
    </row>
    <row r="34" ht="12.75">
      <c r="B34" t="s">
        <v>33</v>
      </c>
    </row>
    <row r="35" ht="12.75">
      <c r="B35" t="s">
        <v>34</v>
      </c>
    </row>
    <row r="37" spans="1:2" ht="12.75">
      <c r="A37" s="1" t="s">
        <v>35</v>
      </c>
      <c r="B37" t="s">
        <v>36</v>
      </c>
    </row>
    <row r="38" ht="12.75">
      <c r="B38" t="s">
        <v>37</v>
      </c>
    </row>
    <row r="39" ht="12.75">
      <c r="B39" t="s">
        <v>38</v>
      </c>
    </row>
    <row r="40" ht="12.75">
      <c r="B40" s="8" t="s">
        <v>39</v>
      </c>
    </row>
    <row r="42" spans="1:2" ht="12.75">
      <c r="A42" s="1" t="s">
        <v>40</v>
      </c>
      <c r="B42" s="7" t="s">
        <v>41</v>
      </c>
    </row>
    <row r="43" spans="2:9" ht="12.75">
      <c r="B43" s="7" t="s">
        <v>42</v>
      </c>
      <c r="G43" s="3"/>
      <c r="H43" s="3"/>
      <c r="I43" s="3"/>
    </row>
    <row r="44" spans="2:9" ht="12.75">
      <c r="B44" s="9" t="s">
        <v>43</v>
      </c>
      <c r="C44" s="10" t="s">
        <v>44</v>
      </c>
      <c r="E44" s="3"/>
      <c r="F44" s="3"/>
      <c r="G44" s="3"/>
      <c r="I44" s="3"/>
    </row>
    <row r="46" spans="1:2" ht="12.75">
      <c r="A46" s="1" t="s">
        <v>45</v>
      </c>
      <c r="B46" t="s">
        <v>46</v>
      </c>
    </row>
    <row r="47" ht="12.75">
      <c r="B47" t="s">
        <v>47</v>
      </c>
    </row>
    <row r="48" ht="12.75">
      <c r="B48" s="8" t="s">
        <v>48</v>
      </c>
    </row>
    <row r="50" spans="1:2" ht="12.75">
      <c r="A50" s="1" t="s">
        <v>49</v>
      </c>
      <c r="B50" s="8" t="s">
        <v>50</v>
      </c>
    </row>
    <row r="51" ht="12.75">
      <c r="B51" t="s">
        <v>51</v>
      </c>
    </row>
    <row r="52" ht="12.75">
      <c r="B52" s="8" t="s">
        <v>52</v>
      </c>
    </row>
    <row r="53" ht="12.75">
      <c r="B53" t="s">
        <v>53</v>
      </c>
    </row>
    <row r="54" ht="12.75">
      <c r="B54" t="s">
        <v>54</v>
      </c>
    </row>
    <row r="55" ht="12.75">
      <c r="B55" t="s">
        <v>55</v>
      </c>
    </row>
    <row r="57" spans="1:3" ht="12.75">
      <c r="A57" s="1" t="s">
        <v>56</v>
      </c>
      <c r="B57" s="2" t="s">
        <v>57</v>
      </c>
      <c r="C57" s="6"/>
    </row>
    <row r="59" spans="2:10" ht="12.75">
      <c r="B59" s="5" t="s">
        <v>58</v>
      </c>
      <c r="C59" s="6"/>
      <c r="D59" s="6"/>
      <c r="E59" s="6"/>
      <c r="F59" s="6"/>
      <c r="G59" s="6"/>
      <c r="H59" s="6"/>
      <c r="I59" s="3"/>
      <c r="J59" s="3"/>
    </row>
    <row r="60" spans="2:10" ht="12.75">
      <c r="B60" s="5" t="s">
        <v>59</v>
      </c>
      <c r="C60" s="6"/>
      <c r="D60" s="6"/>
      <c r="E60" s="6"/>
      <c r="F60" s="3" t="s">
        <v>60</v>
      </c>
      <c r="I60" s="3"/>
      <c r="J60" s="3"/>
    </row>
    <row r="61" spans="9:10" ht="12.75">
      <c r="I61" s="3"/>
      <c r="J61" s="3"/>
    </row>
  </sheetData>
  <printOptions/>
  <pageMargins left="0" right="0" top="0.39375" bottom="0.393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62"/>
  <sheetViews>
    <sheetView workbookViewId="0" topLeftCell="A1">
      <selection activeCell="E25" sqref="E25"/>
    </sheetView>
  </sheetViews>
  <sheetFormatPr defaultColWidth="9.00390625" defaultRowHeight="12.75"/>
  <cols>
    <col min="1" max="1" width="1.12109375" style="11" customWidth="1"/>
    <col min="2" max="2" width="3.875" style="12" customWidth="1"/>
    <col min="3" max="4" width="0.6171875" style="11" customWidth="1"/>
    <col min="5" max="5" width="28.625" style="11" customWidth="1"/>
    <col min="6" max="6" width="5.50390625" style="11" customWidth="1"/>
    <col min="7" max="7" width="6.375" style="13" customWidth="1"/>
    <col min="8" max="8" width="0" style="14" hidden="1" customWidth="1"/>
    <col min="9" max="9" width="0.6171875" style="15" customWidth="1"/>
    <col min="10" max="10" width="5.375" style="16" customWidth="1"/>
    <col min="11" max="11" width="6.50390625" style="17" customWidth="1"/>
    <col min="12" max="12" width="2.375" style="18" customWidth="1"/>
    <col min="13" max="13" width="1.12109375" style="19" customWidth="1"/>
    <col min="14" max="14" width="4.875" style="20" customWidth="1"/>
    <col min="15" max="15" width="5.50390625" style="21" customWidth="1"/>
    <col min="16" max="16" width="5.00390625" style="21" customWidth="1"/>
    <col min="17" max="17" width="5.625" style="22" customWidth="1"/>
    <col min="18" max="18" width="2.375" style="23" customWidth="1"/>
    <col min="19" max="19" width="1.4921875" style="19" customWidth="1"/>
    <col min="20" max="20" width="4.875" style="20" customWidth="1"/>
    <col min="21" max="22" width="0" style="24" hidden="1" customWidth="1"/>
    <col min="23" max="29" width="0" style="25" hidden="1" customWidth="1"/>
    <col min="30" max="16384" width="9.125" style="11" customWidth="1"/>
  </cols>
  <sheetData>
    <row r="1" spans="2:30" ht="15">
      <c r="B1" s="26" t="s">
        <v>61</v>
      </c>
      <c r="C1" s="27"/>
      <c r="D1" s="27"/>
      <c r="E1" s="27"/>
      <c r="F1" s="27"/>
      <c r="G1" s="28"/>
      <c r="H1" s="29"/>
      <c r="I1" s="27"/>
      <c r="J1" s="30"/>
      <c r="K1" s="30"/>
      <c r="L1" s="3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2:30" ht="12.75">
      <c r="B2" s="32" t="s">
        <v>62</v>
      </c>
      <c r="C2" s="33"/>
      <c r="D2" s="27"/>
      <c r="E2" s="27"/>
      <c r="F2" s="27"/>
      <c r="G2" s="28"/>
      <c r="H2" s="29"/>
      <c r="I2" s="27"/>
      <c r="J2" s="30"/>
      <c r="K2" s="30"/>
      <c r="L2" s="3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2:30" ht="12.75">
      <c r="B3" s="34" t="s">
        <v>63</v>
      </c>
      <c r="C3" s="27"/>
      <c r="D3" s="27"/>
      <c r="E3" s="15" t="s">
        <v>64</v>
      </c>
      <c r="F3" s="15"/>
      <c r="G3" s="35"/>
      <c r="K3" s="16"/>
      <c r="L3" s="3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2:30" ht="12.75">
      <c r="B4" s="34" t="s">
        <v>65</v>
      </c>
      <c r="C4" s="27"/>
      <c r="D4" s="27"/>
      <c r="E4" s="37" t="s">
        <v>66</v>
      </c>
      <c r="G4" s="38" t="s">
        <v>67</v>
      </c>
      <c r="I4" s="16"/>
      <c r="J4" s="103">
        <v>40808</v>
      </c>
      <c r="K4" s="103"/>
      <c r="L4" s="36"/>
      <c r="M4" s="1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ht="12.75">
      <c r="W5" s="25" t="s">
        <v>68</v>
      </c>
    </row>
    <row r="6" spans="2:30" ht="12.75">
      <c r="B6" s="39" t="s">
        <v>69</v>
      </c>
      <c r="C6" s="40"/>
      <c r="D6" s="40"/>
      <c r="E6" s="40" t="s">
        <v>70</v>
      </c>
      <c r="F6" s="41" t="s">
        <v>71</v>
      </c>
      <c r="G6" s="42" t="s">
        <v>72</v>
      </c>
      <c r="H6" s="43" t="s">
        <v>72</v>
      </c>
      <c r="I6" s="40"/>
      <c r="J6" s="44" t="s">
        <v>73</v>
      </c>
      <c r="K6" s="44" t="s">
        <v>74</v>
      </c>
      <c r="L6" s="104" t="s">
        <v>75</v>
      </c>
      <c r="M6" s="104"/>
      <c r="N6" s="104"/>
      <c r="O6" s="45" t="s">
        <v>76</v>
      </c>
      <c r="P6" s="45" t="s">
        <v>77</v>
      </c>
      <c r="Q6" s="46" t="s">
        <v>78</v>
      </c>
      <c r="R6" s="104" t="s">
        <v>79</v>
      </c>
      <c r="S6" s="104"/>
      <c r="T6" s="104"/>
      <c r="U6" s="47" t="s">
        <v>80</v>
      </c>
      <c r="V6" s="47" t="s">
        <v>81</v>
      </c>
      <c r="W6" s="25" t="s">
        <v>82</v>
      </c>
      <c r="X6" s="25" t="s">
        <v>83</v>
      </c>
      <c r="Y6" s="25" t="s">
        <v>84</v>
      </c>
      <c r="Z6" s="25" t="s">
        <v>76</v>
      </c>
      <c r="AA6" s="25" t="s">
        <v>77</v>
      </c>
      <c r="AB6" s="25" t="s">
        <v>78</v>
      </c>
      <c r="AC6" s="25" t="s">
        <v>79</v>
      </c>
      <c r="AD6"/>
    </row>
    <row r="7" spans="2:30" ht="12.75">
      <c r="B7" s="48"/>
      <c r="C7" s="40"/>
      <c r="D7" s="40"/>
      <c r="E7" s="40" t="s">
        <v>85</v>
      </c>
      <c r="F7" s="41" t="s">
        <v>86</v>
      </c>
      <c r="G7" s="42" t="s">
        <v>87</v>
      </c>
      <c r="H7" s="43" t="s">
        <v>87</v>
      </c>
      <c r="I7" s="40"/>
      <c r="J7" s="49" t="s">
        <v>88</v>
      </c>
      <c r="K7" s="49" t="s">
        <v>88</v>
      </c>
      <c r="L7" s="105" t="s">
        <v>89</v>
      </c>
      <c r="M7" s="105"/>
      <c r="N7" s="105"/>
      <c r="O7" s="48" t="s">
        <v>90</v>
      </c>
      <c r="P7" s="48" t="s">
        <v>90</v>
      </c>
      <c r="Q7" s="50" t="s">
        <v>91</v>
      </c>
      <c r="R7" s="106" t="s">
        <v>92</v>
      </c>
      <c r="S7" s="106"/>
      <c r="T7" s="106"/>
      <c r="AD7"/>
    </row>
    <row r="8" spans="2:30" ht="12.75">
      <c r="B8" s="51"/>
      <c r="G8" s="52"/>
      <c r="M8" s="52"/>
      <c r="S8" s="52"/>
      <c r="AD8"/>
    </row>
    <row r="9" spans="2:30" ht="12.75">
      <c r="B9" s="53" t="str">
        <f>IF(H9=0,"","1.")</f>
        <v>1.</v>
      </c>
      <c r="E9" s="11" t="s">
        <v>93</v>
      </c>
      <c r="F9" s="11" t="s">
        <v>94</v>
      </c>
      <c r="G9" s="54">
        <f>IF(H9=0,"",H9)</f>
        <v>7151</v>
      </c>
      <c r="H9" s="14">
        <f>SUM(W9:AB10)+AC9</f>
        <v>7151</v>
      </c>
      <c r="J9" s="55">
        <v>8.2</v>
      </c>
      <c r="K9" s="55">
        <v>29.1</v>
      </c>
      <c r="L9">
        <v>2</v>
      </c>
      <c r="M9" s="56" t="str">
        <f>IF(N9=0,"",":")</f>
        <v>:</v>
      </c>
      <c r="N9" s="57">
        <v>47.3</v>
      </c>
      <c r="O9" s="58">
        <v>138</v>
      </c>
      <c r="P9" s="58">
        <v>454</v>
      </c>
      <c r="Q9" s="59">
        <v>11.61</v>
      </c>
      <c r="R9">
        <v>2</v>
      </c>
      <c r="S9" s="56" t="str">
        <f>IF(T9=0,"",":")</f>
        <v>:</v>
      </c>
      <c r="T9" s="60">
        <v>40</v>
      </c>
      <c r="U9" s="24">
        <f>L9*60+N9</f>
        <v>167.3</v>
      </c>
      <c r="V9" s="24">
        <f>R9*60+T9</f>
        <v>160</v>
      </c>
      <c r="W9" s="61">
        <f>IF(J9&gt;0,(INT(POWER(12.76-J9,1.81)*46.0849)),0)</f>
        <v>718</v>
      </c>
      <c r="X9" s="61">
        <f>IF(K9&gt;0,(INT(POWER(42.26-K9,1.81)*4.99087)),0)</f>
        <v>529</v>
      </c>
      <c r="Y9" s="62">
        <f>IF(N9&lt;&gt;"",(INT(POWER(254-U9,1.88)*0.11193)),0)</f>
        <v>492</v>
      </c>
      <c r="Z9" s="61">
        <f>IF(O9&gt;0,(INT(POWER(O9-75,1.348)*1.84523)),0)</f>
        <v>491</v>
      </c>
      <c r="AA9" s="61">
        <f>IF(P9&gt;0,(INT(POWER(P9-210,1.41)*0.188807)),0)</f>
        <v>438</v>
      </c>
      <c r="AB9" s="61">
        <f>IF(Q9&gt;0,(INT(POWER(Q9-1.5,1.05)*56.0211)),0)</f>
        <v>635</v>
      </c>
      <c r="AC9" s="63">
        <f>IF(T9&lt;&gt;"",(INT(POWER(305.5-V9,1.85)*0.08713)),0)</f>
        <v>873</v>
      </c>
      <c r="AD9"/>
    </row>
    <row r="10" spans="2:30" ht="12.75">
      <c r="B10" s="51"/>
      <c r="E10" s="11" t="s">
        <v>66</v>
      </c>
      <c r="G10" s="52"/>
      <c r="H10" s="64">
        <f>H9</f>
        <v>7151</v>
      </c>
      <c r="J10" s="55">
        <v>8.4</v>
      </c>
      <c r="K10" s="55">
        <v>29.5</v>
      </c>
      <c r="L10">
        <v>2</v>
      </c>
      <c r="M10" s="56" t="str">
        <f aca="true" t="shared" si="0" ref="M10:M22">IF(N10=0,"",":")</f>
        <v>:</v>
      </c>
      <c r="N10" s="65">
        <v>54.7</v>
      </c>
      <c r="O10" s="58">
        <v>134</v>
      </c>
      <c r="P10" s="58">
        <v>430</v>
      </c>
      <c r="Q10" s="59">
        <v>10.6</v>
      </c>
      <c r="R10"/>
      <c r="S10" s="56"/>
      <c r="U10" s="24">
        <f>L10*60+N10</f>
        <v>174.7</v>
      </c>
      <c r="W10" s="61">
        <f>IF(J10&gt;0,(INT(POWER(12.76-J10,1.81)*46.0849)),0)</f>
        <v>662</v>
      </c>
      <c r="X10" s="61">
        <f>IF(K10&gt;0,(INT(POWER(42.26-K10,1.81)*4.99087)),0)</f>
        <v>500</v>
      </c>
      <c r="Y10" s="62">
        <f>IF(N10&lt;&gt;"",(INT(POWER(254-U10,1.88)*0.11193)),0)</f>
        <v>416</v>
      </c>
      <c r="Z10" s="61">
        <f>IF(O10&gt;0,(INT(POWER(O10-75,1.348)*1.84523)),0)</f>
        <v>449</v>
      </c>
      <c r="AA10" s="61">
        <f>IF(P10&gt;0,(INT(POWER(P10-210,1.41)*0.188807)),0)</f>
        <v>379</v>
      </c>
      <c r="AB10" s="61">
        <f>IF(Q10&gt;0,(INT(POWER(Q10-1.5,1.05)*56.0211)),0)</f>
        <v>569</v>
      </c>
      <c r="AD10"/>
    </row>
    <row r="11" spans="2:30" ht="12.75">
      <c r="B11" s="51"/>
      <c r="G11" s="52"/>
      <c r="H11" s="64">
        <f>H9</f>
        <v>7151</v>
      </c>
      <c r="J11" s="66"/>
      <c r="K11" s="67"/>
      <c r="M11" s="56">
        <f t="shared" si="0"/>
      </c>
      <c r="O11" s="68"/>
      <c r="P11" s="68"/>
      <c r="S11" s="56"/>
      <c r="AD11"/>
    </row>
    <row r="12" spans="2:30" ht="12.75">
      <c r="B12" s="53" t="str">
        <f>IF(H12=0,"","2.")</f>
        <v>2.</v>
      </c>
      <c r="E12" s="11" t="s">
        <v>96</v>
      </c>
      <c r="F12" s="11" t="s">
        <v>94</v>
      </c>
      <c r="G12" s="54">
        <f>IF(H12=0,"",H12)</f>
        <v>6178</v>
      </c>
      <c r="H12" s="14">
        <f>SUM(W12:AB13)+AC12</f>
        <v>6178</v>
      </c>
      <c r="J12" s="55">
        <v>8.4</v>
      </c>
      <c r="K12" s="55">
        <v>28.6</v>
      </c>
      <c r="L12">
        <v>3</v>
      </c>
      <c r="M12" s="56" t="str">
        <f>IF(N12=0,"",":")</f>
        <v>:</v>
      </c>
      <c r="N12" s="65">
        <v>4.3</v>
      </c>
      <c r="O12" s="58">
        <v>146</v>
      </c>
      <c r="P12" s="58">
        <v>436</v>
      </c>
      <c r="Q12" s="59">
        <v>9.48</v>
      </c>
      <c r="R12">
        <v>2</v>
      </c>
      <c r="S12" s="56" t="str">
        <f>IF(T12=0,"",":")</f>
        <v>:</v>
      </c>
      <c r="T12" s="60">
        <v>45.5</v>
      </c>
      <c r="U12" s="24">
        <f>L12*60+N12</f>
        <v>184.3</v>
      </c>
      <c r="V12" s="24">
        <f>R12*60+T12</f>
        <v>165.5</v>
      </c>
      <c r="W12" s="61">
        <f>IF(J12&gt;0,(INT(POWER(12.76-J12,1.81)*46.0849)),0)</f>
        <v>662</v>
      </c>
      <c r="X12" s="61">
        <f>IF(K12&gt;0,(INT(POWER(42.26-K12,1.81)*4.99087)),0)</f>
        <v>566</v>
      </c>
      <c r="Y12" s="62">
        <f>IF(N12&lt;&gt;"",(INT(POWER(254-U12,1.88)*0.11193)),0)</f>
        <v>326</v>
      </c>
      <c r="Z12" s="61">
        <f>IF(O12&gt;0,(INT(POWER(O12-75,1.348)*1.84523)),0)</f>
        <v>577</v>
      </c>
      <c r="AA12" s="61">
        <f>IF(P12&gt;0,(INT(POWER(P12-210,1.41)*0.188807)),0)</f>
        <v>393</v>
      </c>
      <c r="AB12" s="61">
        <f>IF(Q12&gt;0,(INT(POWER(Q12-1.5,1.05)*56.0211)),0)</f>
        <v>495</v>
      </c>
      <c r="AC12" s="63">
        <f>IF(T12&lt;&gt;"",(INT(POWER(305.5-V12,1.85)*0.08713)),0)</f>
        <v>813</v>
      </c>
      <c r="AD12"/>
    </row>
    <row r="13" spans="2:30" ht="12.75">
      <c r="B13" s="51"/>
      <c r="E13" s="11" t="s">
        <v>97</v>
      </c>
      <c r="G13" s="52"/>
      <c r="H13" s="64">
        <f>H12</f>
        <v>6178</v>
      </c>
      <c r="J13" s="55">
        <v>9.1</v>
      </c>
      <c r="K13" s="55">
        <v>31.9</v>
      </c>
      <c r="L13">
        <v>3</v>
      </c>
      <c r="M13" s="56" t="str">
        <f>IF(N13=0,"",":")</f>
        <v>:</v>
      </c>
      <c r="N13" s="65">
        <v>11.8</v>
      </c>
      <c r="O13" s="58">
        <v>134</v>
      </c>
      <c r="P13" s="1">
        <v>432</v>
      </c>
      <c r="Q13" s="59">
        <v>8.4</v>
      </c>
      <c r="R13"/>
      <c r="S13" s="56">
        <f>IF(T13=0,"",":")</f>
      </c>
      <c r="U13" s="24">
        <f>L13*60+N13</f>
        <v>191.8</v>
      </c>
      <c r="W13" s="61">
        <f>IF(J13&gt;0,(INT(POWER(12.76-J13,1.81)*46.0849)),0)</f>
        <v>482</v>
      </c>
      <c r="X13" s="61">
        <f>IF(K13&gt;0,(INT(POWER(42.26-K13,1.81)*4.99087)),0)</f>
        <v>343</v>
      </c>
      <c r="Y13" s="62">
        <f>IF(N13&lt;&gt;"",(INT(POWER(254-U13,1.88)*0.11193)),0)</f>
        <v>263</v>
      </c>
      <c r="Z13" s="61">
        <f>IF(O13&gt;0,(INT(POWER(O13-75,1.348)*1.84523)),0)</f>
        <v>449</v>
      </c>
      <c r="AA13" s="61">
        <f>IF(P13&gt;0,(INT(POWER(P13-210,1.41)*0.188807)),0)</f>
        <v>384</v>
      </c>
      <c r="AB13" s="61">
        <f>IF(Q13&gt;0,(INT(POWER(Q13-1.5,1.05)*56.0211)),0)</f>
        <v>425</v>
      </c>
      <c r="AD13"/>
    </row>
    <row r="14" spans="2:30" ht="12.75">
      <c r="B14" s="51"/>
      <c r="G14" s="69"/>
      <c r="H14" s="64">
        <f>H12</f>
        <v>6178</v>
      </c>
      <c r="J14" s="66"/>
      <c r="K14" s="67"/>
      <c r="M14" s="56">
        <f t="shared" si="0"/>
      </c>
      <c r="O14" s="68"/>
      <c r="P14" s="68"/>
      <c r="S14" s="52"/>
      <c r="AD14"/>
    </row>
    <row r="15" spans="2:30" ht="12.75">
      <c r="B15" s="53" t="str">
        <f>IF(H15=0,"","3.")</f>
        <v>3.</v>
      </c>
      <c r="E15" s="11" t="s">
        <v>95</v>
      </c>
      <c r="F15" s="11" t="s">
        <v>94</v>
      </c>
      <c r="G15" s="54">
        <f>IF(H15=0,"",H15)</f>
        <v>4668</v>
      </c>
      <c r="H15" s="14">
        <f>SUM(W15:AB16)+AC15</f>
        <v>4668</v>
      </c>
      <c r="J15" s="55">
        <v>8.6</v>
      </c>
      <c r="K15" s="55">
        <v>31.6</v>
      </c>
      <c r="L15" s="18">
        <v>2</v>
      </c>
      <c r="M15" s="56" t="str">
        <f>IF(N15=0,"",":")</f>
        <v>:</v>
      </c>
      <c r="N15" s="65">
        <v>58.2</v>
      </c>
      <c r="O15" s="58">
        <v>130</v>
      </c>
      <c r="P15" s="58">
        <v>450</v>
      </c>
      <c r="Q15" s="59">
        <v>9.85</v>
      </c>
      <c r="R15" s="23">
        <v>2</v>
      </c>
      <c r="S15" s="56" t="str">
        <f>IF(T15=0,"",":")</f>
        <v>:</v>
      </c>
      <c r="T15" s="65">
        <v>58.4</v>
      </c>
      <c r="U15" s="24">
        <f>L15*60+N15</f>
        <v>178.2</v>
      </c>
      <c r="V15" s="24">
        <f>R15*60+T15</f>
        <v>178.4</v>
      </c>
      <c r="W15" s="61">
        <f>IF(J15&gt;0,(INT(POWER(12.76-J15,1.81)*46.0849)),0)</f>
        <v>608</v>
      </c>
      <c r="X15" s="61">
        <f>IF(K15&gt;0,(INT(POWER(42.26-K15,1.81)*4.99087)),0)</f>
        <v>361</v>
      </c>
      <c r="Y15" s="62">
        <f>IF(N15&lt;&gt;"",(INT(POWER(254-U15,1.88)*0.11193)),0)</f>
        <v>382</v>
      </c>
      <c r="Z15" s="61">
        <f>IF(O15&gt;0,(INT(POWER(O15-75,1.348)*1.84523)),0)</f>
        <v>409</v>
      </c>
      <c r="AA15" s="61">
        <f>IF(P15&gt;0,(INT(POWER(P15-210,1.41)*0.188807)),0)</f>
        <v>428</v>
      </c>
      <c r="AB15" s="61">
        <f>IF(Q15&gt;0,(INT(POWER(Q15-1.5,1.05)*56.0211)),0)</f>
        <v>520</v>
      </c>
      <c r="AC15" s="63">
        <f>IF(T15&lt;&gt;"",(INT(POWER(305.5-V15,1.85)*0.08713)),0)</f>
        <v>680</v>
      </c>
      <c r="AD15"/>
    </row>
    <row r="16" spans="2:30" ht="12.75">
      <c r="B16" s="51"/>
      <c r="E16" s="11" t="s">
        <v>66</v>
      </c>
      <c r="G16" s="52"/>
      <c r="H16" s="64">
        <f>H15</f>
        <v>4668</v>
      </c>
      <c r="J16" s="55">
        <v>9</v>
      </c>
      <c r="K16" s="55"/>
      <c r="M16" s="56">
        <f>IF(N16=0,"",":")</f>
      </c>
      <c r="N16" s="65"/>
      <c r="O16" s="58"/>
      <c r="P16" s="58">
        <v>387</v>
      </c>
      <c r="Q16" s="59">
        <v>9.48</v>
      </c>
      <c r="S16" s="56">
        <f>IF(T16=0,"",":")</f>
      </c>
      <c r="U16" s="24">
        <f>L16*60+N16</f>
        <v>0</v>
      </c>
      <c r="W16" s="61">
        <f>IF(J16&gt;0,(INT(POWER(12.76-J16,1.81)*46.0849)),0)</f>
        <v>506</v>
      </c>
      <c r="X16" s="61">
        <f>IF(K16&gt;0,(INT(POWER(42.26-K16,1.81)*4.99087)),0)</f>
        <v>0</v>
      </c>
      <c r="Y16" s="62">
        <f>IF(N16&lt;&gt;"",(INT(POWER(254-U16,1.88)*0.11193)),0)</f>
        <v>0</v>
      </c>
      <c r="Z16" s="61">
        <f>IF(O16&gt;0,(INT(POWER(O16-75,1.348)*1.84523)),0)</f>
        <v>0</v>
      </c>
      <c r="AA16" s="61">
        <f>IF(P16&gt;0,(INT(POWER(P16-210,1.41)*0.188807)),0)</f>
        <v>279</v>
      </c>
      <c r="AB16" s="61">
        <f>IF(Q16&gt;0,(INT(POWER(Q16-1.5,1.05)*56.0211)),0)</f>
        <v>495</v>
      </c>
      <c r="AD16"/>
    </row>
    <row r="17" spans="2:30" ht="12.75">
      <c r="B17" s="51"/>
      <c r="G17" s="52"/>
      <c r="H17" s="64">
        <f>H15</f>
        <v>4668</v>
      </c>
      <c r="M17" s="56">
        <f t="shared" si="0"/>
      </c>
      <c r="S17" s="52"/>
      <c r="AD17"/>
    </row>
    <row r="18" spans="2:30" ht="12.75">
      <c r="B18" s="53" t="str">
        <f>IF(H18=0,"","4.")</f>
        <v>4.</v>
      </c>
      <c r="E18" s="11" t="s">
        <v>98</v>
      </c>
      <c r="F18" s="11" t="s">
        <v>94</v>
      </c>
      <c r="G18" s="54">
        <f>IF(H18=0,"",H18)</f>
        <v>4034</v>
      </c>
      <c r="H18" s="14">
        <f>SUM(W18:AB19)+AC18</f>
        <v>4034</v>
      </c>
      <c r="J18" s="55">
        <v>9.5</v>
      </c>
      <c r="K18" s="55">
        <v>33.1</v>
      </c>
      <c r="L18" s="18">
        <v>3</v>
      </c>
      <c r="M18" s="56" t="str">
        <f t="shared" si="0"/>
        <v>:</v>
      </c>
      <c r="N18" s="65">
        <v>12</v>
      </c>
      <c r="O18" s="58">
        <v>134</v>
      </c>
      <c r="P18" s="58">
        <v>312</v>
      </c>
      <c r="Q18" s="59">
        <v>7.84</v>
      </c>
      <c r="R18" s="23">
        <v>3</v>
      </c>
      <c r="S18" s="56" t="str">
        <f>IF(T18=0,"",":")</f>
        <v>:</v>
      </c>
      <c r="T18" s="60">
        <v>10.4</v>
      </c>
      <c r="U18" s="24">
        <f>L18*60+N18</f>
        <v>192</v>
      </c>
      <c r="V18" s="24">
        <f>R18*60+T18</f>
        <v>190.4</v>
      </c>
      <c r="W18" s="61">
        <f>IF(J18&gt;0,(INT(POWER(12.76-J18,1.81)*46.0849)),0)</f>
        <v>391</v>
      </c>
      <c r="X18" s="61">
        <f>IF(K18&gt;0,(INT(POWER(42.26-K18,1.81)*4.99087)),0)</f>
        <v>274</v>
      </c>
      <c r="Y18" s="62">
        <f>IF(N18&lt;&gt;"",(INT(POWER(254-U18,1.88)*0.11193)),0)</f>
        <v>262</v>
      </c>
      <c r="Z18" s="61">
        <f>IF(O18&gt;0,(INT(POWER(O18-75,1.348)*1.84523)),0)</f>
        <v>449</v>
      </c>
      <c r="AA18" s="61">
        <f>IF(P18&gt;0,(INT(POWER(P18-210,1.41)*0.188807)),0)</f>
        <v>128</v>
      </c>
      <c r="AB18" s="61">
        <f>IF(Q18&gt;0,(INT(POWER(Q18-1.5,1.05)*56.0211)),0)</f>
        <v>389</v>
      </c>
      <c r="AC18" s="63">
        <f>IF(T18&lt;&gt;"",(INT(POWER(305.5-V18,1.85)*0.08713)),0)</f>
        <v>566</v>
      </c>
      <c r="AD18"/>
    </row>
    <row r="19" spans="2:30" ht="12.75">
      <c r="B19" s="51"/>
      <c r="E19" s="11" t="s">
        <v>99</v>
      </c>
      <c r="G19" s="52"/>
      <c r="H19" s="64">
        <f>H18</f>
        <v>4034</v>
      </c>
      <c r="J19" s="55">
        <v>9.6</v>
      </c>
      <c r="K19" s="55">
        <v>34.2</v>
      </c>
      <c r="L19" s="18">
        <v>3</v>
      </c>
      <c r="M19" s="56" t="str">
        <f t="shared" si="0"/>
        <v>:</v>
      </c>
      <c r="N19" s="65">
        <v>40.3</v>
      </c>
      <c r="O19" s="58">
        <v>130</v>
      </c>
      <c r="P19" s="58">
        <v>310</v>
      </c>
      <c r="Q19" s="59">
        <v>7.57</v>
      </c>
      <c r="S19" s="56">
        <f>IF(T19=0,"",":")</f>
      </c>
      <c r="U19" s="24">
        <f>L19*60+N19</f>
        <v>220.3</v>
      </c>
      <c r="W19" s="61">
        <f>IF(J19&gt;0,(INT(POWER(12.76-J19,1.81)*46.0849)),0)</f>
        <v>369</v>
      </c>
      <c r="X19" s="61">
        <f>IF(K19&gt;0,(INT(POWER(42.26-K19,1.81)*4.99087)),0)</f>
        <v>218</v>
      </c>
      <c r="Y19" s="62">
        <f>IF(N19&lt;&gt;"",(INT(POWER(254-U19,1.88)*0.11193)),0)</f>
        <v>83</v>
      </c>
      <c r="Z19" s="61">
        <f>IF(O19&gt;0,(INT(POWER(O19-75,1.348)*1.84523)),0)</f>
        <v>409</v>
      </c>
      <c r="AA19" s="61">
        <f>IF(P19&gt;0,(INT(POWER(P19-210,1.41)*0.188807)),0)</f>
        <v>124</v>
      </c>
      <c r="AB19" s="61">
        <f>IF(Q19&gt;0,(INT(POWER(Q19-1.5,1.05)*56.0211)),0)</f>
        <v>372</v>
      </c>
      <c r="AD19"/>
    </row>
    <row r="20" spans="2:30" ht="12.75">
      <c r="B20" s="51"/>
      <c r="G20" s="52"/>
      <c r="H20" s="64">
        <f>H18</f>
        <v>4034</v>
      </c>
      <c r="J20" s="66"/>
      <c r="K20" s="67"/>
      <c r="M20" s="56">
        <f t="shared" si="0"/>
      </c>
      <c r="O20" s="68"/>
      <c r="P20" s="68"/>
      <c r="S20" s="52"/>
      <c r="AD20"/>
    </row>
    <row r="21" spans="2:30" ht="12.75">
      <c r="B21" s="53" t="str">
        <f>IF(H21=0,"","5.")</f>
        <v>5.</v>
      </c>
      <c r="E21" s="11" t="s">
        <v>132</v>
      </c>
      <c r="F21" s="11" t="s">
        <v>94</v>
      </c>
      <c r="G21" s="54">
        <f>IF(H21=0,"",H21)</f>
        <v>3886</v>
      </c>
      <c r="H21" s="14">
        <f>SUM(W21:AB22)+AC21</f>
        <v>3886</v>
      </c>
      <c r="J21" s="66">
        <v>9.4</v>
      </c>
      <c r="K21" s="17">
        <v>32.1</v>
      </c>
      <c r="L21" s="18">
        <v>3</v>
      </c>
      <c r="M21" s="56" t="str">
        <f t="shared" si="0"/>
        <v>:</v>
      </c>
      <c r="N21" s="20">
        <v>5.9</v>
      </c>
      <c r="O21" s="68">
        <v>118</v>
      </c>
      <c r="P21" s="68">
        <v>389</v>
      </c>
      <c r="Q21" s="59">
        <v>8.33</v>
      </c>
      <c r="R21" s="23">
        <v>3</v>
      </c>
      <c r="S21" s="56" t="str">
        <f>IF(T21=0,"",":")</f>
        <v>:</v>
      </c>
      <c r="T21" s="20">
        <v>20.6</v>
      </c>
      <c r="U21" s="24">
        <f>L21*60+N21</f>
        <v>185.9</v>
      </c>
      <c r="V21" s="24">
        <f>R21*60+T21</f>
        <v>200.6</v>
      </c>
      <c r="W21" s="61">
        <f>IF(J21&gt;0,(INT(POWER(12.76-J21,1.81)*46.0849)),0)</f>
        <v>413</v>
      </c>
      <c r="X21" s="61">
        <f>IF(K21&gt;0,(INT(POWER(42.26-K21,1.81)*4.99087)),0)</f>
        <v>331</v>
      </c>
      <c r="Y21" s="62">
        <f>IF(N21&lt;&gt;"",(INT(POWER(254-U21,1.88)*0.11193)),0)</f>
        <v>312</v>
      </c>
      <c r="Z21" s="61">
        <f>IF(O21&gt;0,(INT(POWER(O21-75,1.348)*1.84523)),0)</f>
        <v>293</v>
      </c>
      <c r="AA21" s="61">
        <f>IF(P21&gt;0,(INT(POWER(P21-210,1.41)*0.188807)),0)</f>
        <v>283</v>
      </c>
      <c r="AB21" s="61">
        <f>IF(Q21&gt;0,(INT(POWER(Q21-1.5,1.05)*56.0211)),0)</f>
        <v>421</v>
      </c>
      <c r="AC21" s="63">
        <f>IF(T21&lt;&gt;"",(INT(POWER(305.5-V21,1.85)*0.08713)),0)</f>
        <v>477</v>
      </c>
      <c r="AD21"/>
    </row>
    <row r="22" spans="2:30" ht="12.75">
      <c r="B22" s="51"/>
      <c r="E22" s="11" t="s">
        <v>97</v>
      </c>
      <c r="G22" s="52"/>
      <c r="H22" s="64">
        <f>H21</f>
        <v>3886</v>
      </c>
      <c r="J22" s="66">
        <v>9.8</v>
      </c>
      <c r="K22" s="17">
        <v>35.5</v>
      </c>
      <c r="M22" s="56">
        <f t="shared" si="0"/>
      </c>
      <c r="O22" s="68">
        <v>114</v>
      </c>
      <c r="P22" s="68">
        <v>359</v>
      </c>
      <c r="Q22" s="22">
        <v>7.94</v>
      </c>
      <c r="S22" s="56">
        <f>IF(T22=0,"",":")</f>
      </c>
      <c r="U22" s="24">
        <f>L22*60+N22</f>
        <v>0</v>
      </c>
      <c r="W22" s="61">
        <f>IF(J22&gt;0,(INT(POWER(12.76-J22,1.81)*46.0849)),0)</f>
        <v>328</v>
      </c>
      <c r="X22" s="61">
        <f>IF(K22&gt;0,(INT(POWER(42.26-K22,1.81)*4.99087)),0)</f>
        <v>158</v>
      </c>
      <c r="Y22" s="62">
        <f>IF(N22&lt;&gt;"",(INT(POWER(254-U22,1.88)*0.11193)),0)</f>
        <v>0</v>
      </c>
      <c r="Z22" s="61">
        <f>IF(O22&gt;0,(INT(POWER(O22-75,1.348)*1.84523)),0)</f>
        <v>257</v>
      </c>
      <c r="AA22" s="61">
        <f>IF(P22&gt;0,(INT(POWER(P22-210,1.41)*0.188807)),0)</f>
        <v>218</v>
      </c>
      <c r="AB22" s="61">
        <f>IF(Q22&gt;0,(INT(POWER(Q22-1.5,1.05)*56.0211)),0)</f>
        <v>395</v>
      </c>
      <c r="AD22"/>
    </row>
    <row r="23" spans="2:30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2.75">
      <c r="B25"/>
      <c r="C25"/>
      <c r="D25"/>
      <c r="U25"/>
      <c r="V25"/>
      <c r="W25"/>
      <c r="X25"/>
      <c r="Y25"/>
      <c r="Z25"/>
      <c r="AA25"/>
      <c r="AB25"/>
      <c r="AC25"/>
      <c r="AD25"/>
    </row>
    <row r="26" spans="2:30" ht="12.75">
      <c r="B26"/>
      <c r="C26"/>
      <c r="D26"/>
      <c r="U26"/>
      <c r="V26"/>
      <c r="W26"/>
      <c r="X26"/>
      <c r="Y26"/>
      <c r="Z26"/>
      <c r="AA26"/>
      <c r="AB26"/>
      <c r="AC26"/>
      <c r="AD26"/>
    </row>
    <row r="27" spans="2:31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2:31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2:31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2:31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2:31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2:31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2:3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2:3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3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2:3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2:3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2:3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2:3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2:3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2:3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:3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2:3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2:31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2:31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2:31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2:31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2:31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2:31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2:31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2:31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2:31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2:31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2:31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2:31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2:31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2:31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2:31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2:31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2:31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ht="12.75">
      <c r="M61" s="70"/>
    </row>
    <row r="62" ht="12.75">
      <c r="M62" s="70"/>
    </row>
  </sheetData>
  <mergeCells count="5">
    <mergeCell ref="J4:K4"/>
    <mergeCell ref="L6:N6"/>
    <mergeCell ref="R6:T6"/>
    <mergeCell ref="L7:N7"/>
    <mergeCell ref="R7:T7"/>
  </mergeCells>
  <dataValidations count="5">
    <dataValidation type="whole" operator="lessThanOrEqual" allowBlank="1" showInputMessage="1" showErrorMessage="1" prompt="Sem nic nepiš" sqref="B1:L2 B3:B22 B61:B150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22">
      <formula1>0</formula1>
    </dataValidation>
    <dataValidation type="whole" operator="lessThanOrEqual" allowBlank="1" showInputMessage="1" showErrorMessage="1" prompt="Dvojtečka se udělá sama, až napíšeš sekundy" sqref="S15 M15:M16 S12 S9 S21 S18 M9:M11 M14 M17:M22 M12:M13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2777777777778" right="0.39375" top="0.7875" bottom="0.7875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1">
      <selection activeCell="C4" sqref="C4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50390625" style="1" customWidth="1"/>
    <col min="5" max="5" width="26.50390625" style="0" customWidth="1"/>
    <col min="6" max="6" width="11.375" style="71" customWidth="1"/>
    <col min="7" max="7" width="10.375" style="1" customWidth="1"/>
  </cols>
  <sheetData>
    <row r="2" spans="1:7" s="60" customFormat="1" ht="21.75" customHeight="1">
      <c r="A2" s="72" t="s">
        <v>100</v>
      </c>
      <c r="B2" s="72"/>
      <c r="C2" s="73"/>
      <c r="D2" s="74"/>
      <c r="E2" s="75"/>
      <c r="F2" s="76"/>
      <c r="G2" s="77" t="s">
        <v>101</v>
      </c>
    </row>
    <row r="3" spans="1:12" s="83" customFormat="1" ht="23.25" customHeight="1">
      <c r="A3" s="78"/>
      <c r="B3" s="79" t="s">
        <v>102</v>
      </c>
      <c r="C3" s="78" t="s">
        <v>103</v>
      </c>
      <c r="D3" s="80" t="s">
        <v>104</v>
      </c>
      <c r="E3" s="78" t="s">
        <v>105</v>
      </c>
      <c r="F3" s="81" t="s">
        <v>106</v>
      </c>
      <c r="G3" s="82" t="s">
        <v>107</v>
      </c>
      <c r="H3"/>
      <c r="I3"/>
      <c r="J3"/>
      <c r="K3"/>
      <c r="L3"/>
    </row>
    <row r="4" spans="1:12" s="86" customFormat="1" ht="13.5" customHeight="1">
      <c r="A4" s="84" t="str">
        <f>IF(F4&gt;0,(ROW()-3)&amp;".","")</f>
        <v>1.</v>
      </c>
      <c r="B4" s="85"/>
      <c r="C4" s="60" t="s">
        <v>120</v>
      </c>
      <c r="D4" s="58"/>
      <c r="E4" s="60" t="s">
        <v>109</v>
      </c>
      <c r="F4" s="55">
        <v>8.2</v>
      </c>
      <c r="G4" s="87">
        <f>IF(F4&gt;0,(INT(POWER(12.76-F4,1.81)*46.0849)),"")</f>
        <v>718</v>
      </c>
      <c r="H4"/>
      <c r="I4"/>
      <c r="J4"/>
      <c r="K4"/>
      <c r="L4"/>
    </row>
    <row r="5" spans="1:12" s="86" customFormat="1" ht="13.5" customHeight="1">
      <c r="A5" s="84" t="str">
        <f>IF(F5&gt;0,(ROW()-3)&amp;".","")</f>
        <v>2.</v>
      </c>
      <c r="B5" s="85"/>
      <c r="C5" s="60" t="s">
        <v>119</v>
      </c>
      <c r="D5" s="58"/>
      <c r="E5" s="60" t="s">
        <v>109</v>
      </c>
      <c r="F5" s="55">
        <v>8.4</v>
      </c>
      <c r="G5" s="87">
        <f>IF(F14&gt;0,(INT(POWER(12.76-F5,1.81)*46.0849)),"")</f>
        <v>662</v>
      </c>
      <c r="H5"/>
      <c r="I5"/>
      <c r="J5"/>
      <c r="K5"/>
      <c r="L5"/>
    </row>
    <row r="6" spans="1:12" s="86" customFormat="1" ht="13.5" customHeight="1">
      <c r="A6" s="84" t="str">
        <f>IF(F6&gt;0,(ROW()-3)&amp;".","")</f>
        <v>3.</v>
      </c>
      <c r="B6" s="85"/>
      <c r="C6" s="60" t="s">
        <v>122</v>
      </c>
      <c r="D6" s="58"/>
      <c r="E6" s="60" t="s">
        <v>108</v>
      </c>
      <c r="F6" s="55">
        <v>8.4</v>
      </c>
      <c r="G6" s="87">
        <f>IF(F6&gt;0,(INT(POWER(12.76-F6,1.81)*46.0849)),"")</f>
        <v>662</v>
      </c>
      <c r="H6"/>
      <c r="I6"/>
      <c r="J6"/>
      <c r="K6"/>
      <c r="L6"/>
    </row>
    <row r="7" spans="1:12" s="86" customFormat="1" ht="13.5" customHeight="1">
      <c r="A7" s="84" t="str">
        <f>IF(F7&gt;0,(ROW()-3)&amp;".","")</f>
        <v>4.</v>
      </c>
      <c r="B7"/>
      <c r="C7" s="60" t="s">
        <v>130</v>
      </c>
      <c r="D7"/>
      <c r="E7" s="60" t="s">
        <v>109</v>
      </c>
      <c r="F7" s="55">
        <v>8.5</v>
      </c>
      <c r="G7" s="87">
        <f>IF(F7&gt;0,(INT(POWER(12.76-F7,1.81)*46.0849)),"")</f>
        <v>635</v>
      </c>
      <c r="H7"/>
      <c r="I7"/>
      <c r="J7"/>
      <c r="K7"/>
      <c r="L7"/>
    </row>
    <row r="8" spans="1:12" s="86" customFormat="1" ht="13.5" customHeight="1">
      <c r="A8" s="84" t="str">
        <f>IF(F8&gt;0,(ROW()-3)&amp;".","")</f>
        <v>5.</v>
      </c>
      <c r="B8" s="85"/>
      <c r="C8" s="60" t="s">
        <v>124</v>
      </c>
      <c r="D8" s="58"/>
      <c r="E8" s="60" t="s">
        <v>131</v>
      </c>
      <c r="F8" s="55">
        <v>8.6</v>
      </c>
      <c r="G8" s="87">
        <f>IF(F8&gt;0,(INT(POWER(12.76-F8,1.81)*46.0849)),"")</f>
        <v>608</v>
      </c>
      <c r="H8"/>
      <c r="I8"/>
      <c r="J8"/>
      <c r="K8"/>
      <c r="L8"/>
    </row>
    <row r="9" spans="1:12" s="86" customFormat="1" ht="13.5" customHeight="1">
      <c r="A9" s="84" t="str">
        <f>IF(F9&gt;0,(ROW()-3)&amp;".","")</f>
        <v>6.</v>
      </c>
      <c r="B9" s="85"/>
      <c r="C9" s="60" t="s">
        <v>121</v>
      </c>
      <c r="D9" s="58"/>
      <c r="E9" s="60" t="s">
        <v>108</v>
      </c>
      <c r="F9" s="55">
        <v>8.8</v>
      </c>
      <c r="G9" s="87">
        <f>IF(F9&gt;0,(INT(POWER(12.76-F9,1.81)*46.0849)),"")</f>
        <v>556</v>
      </c>
      <c r="H9"/>
      <c r="I9"/>
      <c r="J9"/>
      <c r="K9"/>
      <c r="L9"/>
    </row>
    <row r="10" spans="1:12" s="86" customFormat="1" ht="13.5" customHeight="1">
      <c r="A10" s="84" t="str">
        <f>IF(F10&gt;0,(ROW()-3)&amp;".","")</f>
        <v>7.</v>
      </c>
      <c r="B10"/>
      <c r="C10" s="60" t="s">
        <v>156</v>
      </c>
      <c r="D10"/>
      <c r="E10" s="60" t="s">
        <v>131</v>
      </c>
      <c r="F10" s="55">
        <v>9</v>
      </c>
      <c r="G10" s="87">
        <f>IF(F10&gt;0,(INT(POWER(12.76-F10,1.81)*46.0849)),"")</f>
        <v>506</v>
      </c>
      <c r="H10"/>
      <c r="I10"/>
      <c r="J10"/>
      <c r="K10"/>
      <c r="L10"/>
    </row>
    <row r="11" spans="1:12" s="86" customFormat="1" ht="13.5" customHeight="1">
      <c r="A11" s="84" t="str">
        <f>IF(F11&gt;0,(ROW()-3)&amp;".","")</f>
        <v>8.</v>
      </c>
      <c r="B11" s="85"/>
      <c r="C11" s="60" t="s">
        <v>123</v>
      </c>
      <c r="D11" s="58"/>
      <c r="E11" s="60" t="s">
        <v>108</v>
      </c>
      <c r="F11" s="55">
        <v>9.1</v>
      </c>
      <c r="G11" s="87">
        <f>IF(F11&gt;0,(INT(POWER(12.76-F11,1.81)*46.0849)),"")</f>
        <v>482</v>
      </c>
      <c r="H11"/>
      <c r="I11"/>
      <c r="J11"/>
      <c r="K11"/>
      <c r="L11"/>
    </row>
    <row r="12" spans="1:12" s="86" customFormat="1" ht="13.5" customHeight="1">
      <c r="A12" s="84" t="str">
        <f>IF(F12&gt;0,(ROW()-3)&amp;".","")</f>
        <v>9.</v>
      </c>
      <c r="B12" s="85"/>
      <c r="C12" s="60" t="s">
        <v>129</v>
      </c>
      <c r="D12" s="58"/>
      <c r="E12" s="60" t="s">
        <v>132</v>
      </c>
      <c r="F12" s="55">
        <v>9.4</v>
      </c>
      <c r="G12" s="87">
        <f>IF(F12&gt;0,(INT(POWER(12.76-F12,1.81)*46.0849)),"")</f>
        <v>413</v>
      </c>
      <c r="H12"/>
      <c r="I12"/>
      <c r="J12"/>
      <c r="K12"/>
      <c r="L12"/>
    </row>
    <row r="13" spans="1:7" s="86" customFormat="1" ht="13.5" customHeight="1">
      <c r="A13" s="84" t="str">
        <f>IF(F13&gt;0,(ROW()-3)&amp;".","")</f>
        <v>10.</v>
      </c>
      <c r="B13" s="85"/>
      <c r="C13" s="60" t="s">
        <v>125</v>
      </c>
      <c r="D13" s="58"/>
      <c r="E13" s="60" t="s">
        <v>98</v>
      </c>
      <c r="F13" s="55">
        <v>9.5</v>
      </c>
      <c r="G13" s="87">
        <f>IF(F13&gt;0,(INT(POWER(12.76-F13,1.81)*46.0849)),"")</f>
        <v>391</v>
      </c>
    </row>
    <row r="14" spans="1:7" s="86" customFormat="1" ht="13.5" customHeight="1">
      <c r="A14" s="84" t="str">
        <f>IF(F14&gt;0,(ROW()-3)&amp;".","")</f>
        <v>11.</v>
      </c>
      <c r="B14"/>
      <c r="C14" s="60" t="s">
        <v>155</v>
      </c>
      <c r="D14"/>
      <c r="E14" s="60" t="s">
        <v>98</v>
      </c>
      <c r="F14" s="55">
        <v>9.6</v>
      </c>
      <c r="G14" s="87">
        <f>IF(F14&gt;0,(INT(POWER(12.76-F14,1.81)*46.0849)),"")</f>
        <v>369</v>
      </c>
    </row>
    <row r="15" spans="1:8" s="86" customFormat="1" ht="13.5" customHeight="1">
      <c r="A15" s="84" t="str">
        <f>IF(F15&gt;0,(ROW()-3)&amp;".","")</f>
        <v>12.</v>
      </c>
      <c r="B15" s="85"/>
      <c r="C15" s="60" t="s">
        <v>127</v>
      </c>
      <c r="D15" s="58"/>
      <c r="E15" s="60" t="s">
        <v>132</v>
      </c>
      <c r="F15" s="55">
        <v>9.8</v>
      </c>
      <c r="G15" s="87">
        <f>IF(F15&gt;0,(INT(POWER(12.76-F15,1.81)*46.0849)),"")</f>
        <v>328</v>
      </c>
      <c r="H15"/>
    </row>
    <row r="16" spans="1:8" s="86" customFormat="1" ht="13.5" customHeight="1">
      <c r="A16" s="84" t="str">
        <f>IF(F16&gt;0,(ROW()-3)&amp;".","")</f>
        <v>13.</v>
      </c>
      <c r="B16" s="85"/>
      <c r="C16" s="60" t="s">
        <v>126</v>
      </c>
      <c r="D16" s="58"/>
      <c r="E16" s="60" t="s">
        <v>98</v>
      </c>
      <c r="F16" s="55">
        <v>11.1</v>
      </c>
      <c r="G16" s="87">
        <f>IF(F16&gt;0,(INT(POWER(12.76-F16,1.81)*46.0849)),"")</f>
        <v>115</v>
      </c>
      <c r="H16"/>
    </row>
    <row r="17" spans="1:8" s="86" customFormat="1" ht="13.5" customHeight="1">
      <c r="A17" s="84" t="str">
        <f>IF(F17&gt;0,(ROW()-3)&amp;".","")</f>
        <v>14.</v>
      </c>
      <c r="B17" s="85"/>
      <c r="C17" s="60" t="s">
        <v>128</v>
      </c>
      <c r="D17" s="58"/>
      <c r="E17" s="60" t="s">
        <v>132</v>
      </c>
      <c r="F17" s="55">
        <v>13.7</v>
      </c>
      <c r="G17" s="87">
        <v>0</v>
      </c>
      <c r="H17"/>
    </row>
    <row r="18" spans="1:8" s="86" customFormat="1" ht="13.5" customHeight="1">
      <c r="A18"/>
      <c r="B18"/>
      <c r="C18"/>
      <c r="D18"/>
      <c r="E18"/>
      <c r="F18"/>
      <c r="G18"/>
      <c r="H18"/>
    </row>
    <row r="19" spans="1:8" s="86" customFormat="1" ht="13.5" customHeight="1">
      <c r="A19"/>
      <c r="B19"/>
      <c r="C19"/>
      <c r="D19"/>
      <c r="E19"/>
      <c r="F19"/>
      <c r="G19"/>
      <c r="H19"/>
    </row>
    <row r="20" spans="1:8" s="86" customFormat="1" ht="13.5" customHeight="1">
      <c r="A20"/>
      <c r="B20"/>
      <c r="C20"/>
      <c r="D20"/>
      <c r="E20"/>
      <c r="F20"/>
      <c r="G20"/>
      <c r="H20"/>
    </row>
    <row r="21" spans="1:8" s="86" customFormat="1" ht="13.5" customHeight="1">
      <c r="A21"/>
      <c r="B21"/>
      <c r="C21"/>
      <c r="D21"/>
      <c r="E21"/>
      <c r="F21"/>
      <c r="G21"/>
      <c r="H21"/>
    </row>
    <row r="22" spans="1:8" s="86" customFormat="1" ht="13.5" customHeight="1">
      <c r="A22"/>
      <c r="B22"/>
      <c r="C22"/>
      <c r="D22"/>
      <c r="E22"/>
      <c r="F22"/>
      <c r="G22"/>
      <c r="H22"/>
    </row>
    <row r="23" spans="1:8" s="86" customFormat="1" ht="13.5" customHeight="1">
      <c r="A23"/>
      <c r="B23"/>
      <c r="C23"/>
      <c r="D23"/>
      <c r="E23"/>
      <c r="F23"/>
      <c r="G23"/>
      <c r="H23"/>
    </row>
    <row r="24" spans="1:8" s="86" customFormat="1" ht="13.5" customHeight="1">
      <c r="A24"/>
      <c r="B24"/>
      <c r="C24"/>
      <c r="D24"/>
      <c r="E24"/>
      <c r="F24"/>
      <c r="G24"/>
      <c r="H24"/>
    </row>
    <row r="25" spans="1:8" s="86" customFormat="1" ht="13.5" customHeight="1">
      <c r="A25"/>
      <c r="B25"/>
      <c r="C25"/>
      <c r="D25"/>
      <c r="E25"/>
      <c r="F25"/>
      <c r="G25"/>
      <c r="H25"/>
    </row>
    <row r="26" spans="1:8" s="86" customFormat="1" ht="13.5" customHeight="1">
      <c r="A26"/>
      <c r="B26"/>
      <c r="C26"/>
      <c r="D26"/>
      <c r="E26"/>
      <c r="F26"/>
      <c r="G26"/>
      <c r="H26"/>
    </row>
    <row r="27" spans="1:8" s="86" customFormat="1" ht="13.5" customHeight="1">
      <c r="A27"/>
      <c r="B27"/>
      <c r="C27"/>
      <c r="D27"/>
      <c r="E27"/>
      <c r="F27"/>
      <c r="G27"/>
      <c r="H27"/>
    </row>
    <row r="28" spans="1:8" s="86" customFormat="1" ht="13.5" customHeight="1">
      <c r="A28"/>
      <c r="B28"/>
      <c r="C28"/>
      <c r="D28"/>
      <c r="E28"/>
      <c r="F28"/>
      <c r="G28"/>
      <c r="H28"/>
    </row>
    <row r="29" spans="1:8" s="86" customFormat="1" ht="13.5" customHeight="1">
      <c r="A29"/>
      <c r="B29"/>
      <c r="C29"/>
      <c r="D29"/>
      <c r="E29"/>
      <c r="F29"/>
      <c r="G29"/>
      <c r="H29"/>
    </row>
    <row r="30" spans="1:8" s="86" customFormat="1" ht="13.5" customHeight="1">
      <c r="A30"/>
      <c r="B30"/>
      <c r="C30"/>
      <c r="D30"/>
      <c r="E30"/>
      <c r="F30"/>
      <c r="G30"/>
      <c r="H30"/>
    </row>
    <row r="31" spans="1:8" s="86" customFormat="1" ht="13.5" customHeight="1">
      <c r="A31"/>
      <c r="B31"/>
      <c r="C31"/>
      <c r="D31"/>
      <c r="E31"/>
      <c r="F31"/>
      <c r="G31"/>
      <c r="H31"/>
    </row>
    <row r="32" spans="1:8" s="86" customFormat="1" ht="13.5" customHeight="1">
      <c r="A32"/>
      <c r="B32"/>
      <c r="C32"/>
      <c r="D32"/>
      <c r="E32"/>
      <c r="F32"/>
      <c r="G32"/>
      <c r="H32"/>
    </row>
    <row r="33" spans="1:8" s="86" customFormat="1" ht="13.5" customHeight="1">
      <c r="A33"/>
      <c r="B33"/>
      <c r="C33"/>
      <c r="D33"/>
      <c r="E33"/>
      <c r="F33"/>
      <c r="G33"/>
      <c r="H33"/>
    </row>
    <row r="34" spans="1:8" s="86" customFormat="1" ht="13.5" customHeight="1">
      <c r="A34"/>
      <c r="B34"/>
      <c r="C34"/>
      <c r="D34"/>
      <c r="E34"/>
      <c r="F34"/>
      <c r="G34"/>
      <c r="H34"/>
    </row>
    <row r="35" spans="1:8" s="86" customFormat="1" ht="13.5" customHeight="1">
      <c r="A35"/>
      <c r="B35"/>
      <c r="C35"/>
      <c r="D35"/>
      <c r="E35"/>
      <c r="F35"/>
      <c r="G35"/>
      <c r="H35"/>
    </row>
    <row r="36" spans="1:8" s="86" customFormat="1" ht="13.5" customHeight="1">
      <c r="A36"/>
      <c r="B36"/>
      <c r="C36"/>
      <c r="D36"/>
      <c r="E36"/>
      <c r="F36"/>
      <c r="G36"/>
      <c r="H36"/>
    </row>
    <row r="37" spans="1:8" s="86" customFormat="1" ht="13.5" customHeight="1">
      <c r="A37"/>
      <c r="B37"/>
      <c r="C37"/>
      <c r="D37"/>
      <c r="E37"/>
      <c r="F37"/>
      <c r="G37"/>
      <c r="H37"/>
    </row>
    <row r="38" spans="1:8" s="86" customFormat="1" ht="13.5" customHeight="1">
      <c r="A38"/>
      <c r="B38"/>
      <c r="C38"/>
      <c r="D38"/>
      <c r="E38"/>
      <c r="F38"/>
      <c r="G38"/>
      <c r="H38"/>
    </row>
    <row r="39" spans="1:8" s="86" customFormat="1" ht="13.5" customHeight="1">
      <c r="A39"/>
      <c r="B39"/>
      <c r="C39"/>
      <c r="D39"/>
      <c r="E39"/>
      <c r="F39"/>
      <c r="G39"/>
      <c r="H39"/>
    </row>
    <row r="40" spans="1:8" s="86" customFormat="1" ht="13.5" customHeight="1">
      <c r="A40"/>
      <c r="B40"/>
      <c r="C40"/>
      <c r="D40"/>
      <c r="E40"/>
      <c r="F40"/>
      <c r="G40"/>
      <c r="H40"/>
    </row>
    <row r="41" spans="1:8" s="86" customFormat="1" ht="13.5" customHeight="1">
      <c r="A41"/>
      <c r="B41"/>
      <c r="C41"/>
      <c r="D41"/>
      <c r="E41"/>
      <c r="F41"/>
      <c r="G41"/>
      <c r="H41"/>
    </row>
    <row r="42" spans="1:8" s="86" customFormat="1" ht="13.5" customHeight="1">
      <c r="A42"/>
      <c r="B42"/>
      <c r="C42"/>
      <c r="D42"/>
      <c r="E42"/>
      <c r="F42"/>
      <c r="G42"/>
      <c r="H42"/>
    </row>
    <row r="43" spans="1:8" s="86" customFormat="1" ht="13.5" customHeight="1">
      <c r="A43"/>
      <c r="B43"/>
      <c r="C43"/>
      <c r="D43"/>
      <c r="E43"/>
      <c r="F43"/>
      <c r="G43"/>
      <c r="H43"/>
    </row>
    <row r="44" spans="1:8" s="86" customFormat="1" ht="13.5" customHeight="1">
      <c r="A44"/>
      <c r="B44"/>
      <c r="C44"/>
      <c r="D44"/>
      <c r="E44"/>
      <c r="F44"/>
      <c r="G44"/>
      <c r="H44"/>
    </row>
    <row r="45" spans="1:8" s="86" customFormat="1" ht="13.5" customHeight="1">
      <c r="A45"/>
      <c r="B45"/>
      <c r="C45"/>
      <c r="D45"/>
      <c r="E45"/>
      <c r="F45"/>
      <c r="G45"/>
      <c r="H45"/>
    </row>
    <row r="46" spans="1:8" s="86" customFormat="1" ht="13.5" customHeight="1">
      <c r="A46"/>
      <c r="B46"/>
      <c r="C46"/>
      <c r="D46"/>
      <c r="E46"/>
      <c r="F46"/>
      <c r="G46"/>
      <c r="H46"/>
    </row>
    <row r="47" spans="1:8" s="86" customFormat="1" ht="13.5" customHeight="1">
      <c r="A47"/>
      <c r="B47"/>
      <c r="C47"/>
      <c r="D47"/>
      <c r="E47"/>
      <c r="F47"/>
      <c r="G47"/>
      <c r="H47"/>
    </row>
    <row r="48" spans="1:8" s="86" customFormat="1" ht="13.5" customHeight="1">
      <c r="A48"/>
      <c r="B48"/>
      <c r="C48"/>
      <c r="D48"/>
      <c r="E48"/>
      <c r="F48"/>
      <c r="G48"/>
      <c r="H48"/>
    </row>
    <row r="49" spans="1:8" s="86" customFormat="1" ht="13.5" customHeight="1">
      <c r="A49"/>
      <c r="B49"/>
      <c r="C49"/>
      <c r="D49"/>
      <c r="E49"/>
      <c r="F49"/>
      <c r="G49"/>
      <c r="H49"/>
    </row>
    <row r="50" spans="1:8" s="86" customFormat="1" ht="13.5" customHeight="1">
      <c r="A50"/>
      <c r="B50"/>
      <c r="C50"/>
      <c r="D50"/>
      <c r="E50"/>
      <c r="F50"/>
      <c r="G50"/>
      <c r="H50"/>
    </row>
    <row r="51" spans="4:7" ht="12.75">
      <c r="D51"/>
      <c r="F51"/>
      <c r="G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  <row r="57" spans="4:7" ht="12.75">
      <c r="D57"/>
      <c r="F57"/>
      <c r="G57"/>
    </row>
    <row r="58" spans="4:7" ht="12.75">
      <c r="D58"/>
      <c r="F58"/>
      <c r="G58"/>
    </row>
    <row r="59" spans="4:7" ht="12.75">
      <c r="D59"/>
      <c r="F59"/>
      <c r="G59"/>
    </row>
    <row r="60" spans="4:7" ht="12.75">
      <c r="D60"/>
      <c r="F60"/>
      <c r="G60"/>
    </row>
    <row r="61" spans="4:7" ht="12.75">
      <c r="D61"/>
      <c r="F61"/>
      <c r="G61"/>
    </row>
    <row r="62" spans="4:7" ht="12.75">
      <c r="D62"/>
      <c r="F62"/>
      <c r="G62"/>
    </row>
    <row r="63" spans="4:7" ht="12.75">
      <c r="D63"/>
      <c r="F63"/>
      <c r="G63"/>
    </row>
    <row r="64" spans="4:7" ht="12.75">
      <c r="D64"/>
      <c r="F64"/>
      <c r="G64"/>
    </row>
    <row r="65" spans="4:7" ht="12.75">
      <c r="D65"/>
      <c r="F65"/>
      <c r="G65"/>
    </row>
    <row r="66" spans="4:7" ht="12.75">
      <c r="D66"/>
      <c r="F66"/>
      <c r="G66"/>
    </row>
    <row r="67" spans="4:7" ht="12.75">
      <c r="D67"/>
      <c r="F67"/>
      <c r="G67"/>
    </row>
    <row r="68" spans="4:7" ht="12.75">
      <c r="D68"/>
      <c r="F68"/>
      <c r="G68"/>
    </row>
    <row r="69" spans="4:7" ht="12.75">
      <c r="D69"/>
      <c r="F69"/>
      <c r="G69"/>
    </row>
  </sheetData>
  <dataValidations count="2">
    <dataValidation allowBlank="1" showInputMessage="1" showErrorMessage="1" prompt="Buňka obsahuje vzorec, NEPŘEPSAT!" sqref="G4:G17">
      <formula1>0</formula1>
      <formula2>0</formula2>
    </dataValidation>
    <dataValidation allowBlank="1" showInputMessage="1" showErrorMessage="1" prompt="Buňka obsahuje vzorec. Nevyplňovat!" sqref="A4:A14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 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1">
      <selection activeCell="C17" sqref="C1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50390625" style="1" customWidth="1"/>
    <col min="5" max="5" width="26.50390625" style="0" customWidth="1"/>
    <col min="6" max="6" width="9.50390625" style="71" customWidth="1"/>
    <col min="7" max="7" width="9.125" style="1" customWidth="1"/>
  </cols>
  <sheetData>
    <row r="1" spans="5:6" ht="12.75">
      <c r="E1" s="3"/>
      <c r="F1" s="88"/>
    </row>
    <row r="2" spans="1:7" s="60" customFormat="1" ht="21.75" customHeight="1">
      <c r="A2" s="72" t="s">
        <v>100</v>
      </c>
      <c r="B2" s="72"/>
      <c r="C2" s="73"/>
      <c r="D2" s="74"/>
      <c r="E2" s="75"/>
      <c r="F2" s="76"/>
      <c r="G2" s="77" t="s">
        <v>110</v>
      </c>
    </row>
    <row r="3" spans="1:7" s="83" customFormat="1" ht="23.25" customHeight="1">
      <c r="A3" s="78"/>
      <c r="B3" s="79" t="s">
        <v>102</v>
      </c>
      <c r="C3" s="78" t="s">
        <v>103</v>
      </c>
      <c r="D3" s="80" t="s">
        <v>111</v>
      </c>
      <c r="E3" s="78" t="s">
        <v>105</v>
      </c>
      <c r="F3" s="81" t="s">
        <v>106</v>
      </c>
      <c r="G3" s="82" t="s">
        <v>107</v>
      </c>
    </row>
    <row r="4" spans="1:12" s="83" customFormat="1" ht="13.5" customHeight="1">
      <c r="A4" s="84" t="str">
        <f>IF(F4&gt;0,(ROW()-3)&amp;".","")</f>
        <v>1.</v>
      </c>
      <c r="B4" s="85"/>
      <c r="C4" s="60" t="s">
        <v>122</v>
      </c>
      <c r="D4" s="58"/>
      <c r="E4" s="60" t="s">
        <v>108</v>
      </c>
      <c r="F4" s="55">
        <v>28.6</v>
      </c>
      <c r="G4" s="87">
        <f>IF(F4&gt;0,(INT(POWER(42.26-F4,1.81)*4.99087)),"")</f>
        <v>566</v>
      </c>
      <c r="H4"/>
      <c r="I4"/>
      <c r="J4"/>
      <c r="K4"/>
      <c r="L4"/>
    </row>
    <row r="5" spans="1:12" s="83" customFormat="1" ht="13.5" customHeight="1">
      <c r="A5" s="84" t="str">
        <f>IF(F5&gt;0,(ROW()-3)&amp;".","")</f>
        <v>2.</v>
      </c>
      <c r="B5"/>
      <c r="C5" s="60" t="s">
        <v>119</v>
      </c>
      <c r="D5"/>
      <c r="E5" s="60" t="s">
        <v>109</v>
      </c>
      <c r="F5" s="55">
        <v>29.1</v>
      </c>
      <c r="G5" s="87">
        <f>IF(F5&gt;0,(INT(POWER(42.26-F5,1.81)*4.99087)),"")</f>
        <v>529</v>
      </c>
      <c r="H5"/>
      <c r="I5"/>
      <c r="J5"/>
      <c r="K5"/>
      <c r="L5"/>
    </row>
    <row r="6" spans="1:12" s="83" customFormat="1" ht="13.5" customHeight="1">
      <c r="A6" s="84" t="str">
        <f>IF(F6&gt;0,(ROW()-3)&amp;".","")</f>
        <v>3.</v>
      </c>
      <c r="B6" s="85"/>
      <c r="C6" s="60" t="s">
        <v>133</v>
      </c>
      <c r="D6" s="58"/>
      <c r="E6" s="60" t="s">
        <v>109</v>
      </c>
      <c r="F6" s="55">
        <v>29.5</v>
      </c>
      <c r="G6" s="87">
        <f>IF(F6&gt;0,(INT(POWER(42.26-F6,1.81)*4.99087)),"")</f>
        <v>500</v>
      </c>
      <c r="H6"/>
      <c r="I6"/>
      <c r="J6"/>
      <c r="K6"/>
      <c r="L6"/>
    </row>
    <row r="7" spans="1:12" s="83" customFormat="1" ht="13.5" customHeight="1">
      <c r="A7" s="84" t="str">
        <f>IF(F7&gt;0,(ROW()-3)&amp;".","")</f>
        <v>4.</v>
      </c>
      <c r="B7" s="85"/>
      <c r="C7" s="60" t="s">
        <v>130</v>
      </c>
      <c r="D7" s="58"/>
      <c r="E7" s="60" t="s">
        <v>109</v>
      </c>
      <c r="F7" s="55">
        <v>30.5</v>
      </c>
      <c r="G7" s="87">
        <f>IF(F7&gt;0,(INT(POWER(42.26-F7,1.81)*4.99087)),"")</f>
        <v>432</v>
      </c>
      <c r="H7"/>
      <c r="I7"/>
      <c r="J7"/>
      <c r="K7"/>
      <c r="L7"/>
    </row>
    <row r="8" spans="1:7" s="83" customFormat="1" ht="13.5" customHeight="1">
      <c r="A8" s="84" t="str">
        <f>IF(F8&gt;0,(ROW()-3)&amp;".","")</f>
        <v>5.</v>
      </c>
      <c r="B8" s="85"/>
      <c r="C8" s="60" t="s">
        <v>152</v>
      </c>
      <c r="D8" s="58"/>
      <c r="E8" s="60" t="s">
        <v>131</v>
      </c>
      <c r="F8" s="55">
        <v>31.6</v>
      </c>
      <c r="G8" s="87">
        <f>IF(F8&gt;0,(INT(POWER(42.26-F8,1.81)*4.99087)),"")</f>
        <v>361</v>
      </c>
    </row>
    <row r="9" spans="1:7" s="83" customFormat="1" ht="13.5" customHeight="1">
      <c r="A9" s="84" t="str">
        <f>IF(F9&gt;0,(ROW()-3)&amp;".","")</f>
        <v>6.</v>
      </c>
      <c r="B9" s="85"/>
      <c r="C9" s="60" t="s">
        <v>177</v>
      </c>
      <c r="D9" s="58"/>
      <c r="E9" s="60" t="s">
        <v>108</v>
      </c>
      <c r="F9" s="55">
        <v>31.9</v>
      </c>
      <c r="G9" s="87">
        <f>IF(F9&gt;0,(INT(POWER(42.26-F9,1.81)*4.99087)),"")</f>
        <v>343</v>
      </c>
    </row>
    <row r="10" spans="1:7" s="83" customFormat="1" ht="13.5" customHeight="1">
      <c r="A10" s="84" t="str">
        <f>IF(F10&gt;0,(ROW()-3)&amp;".","")</f>
        <v>7.</v>
      </c>
      <c r="B10" s="85"/>
      <c r="C10" s="60" t="s">
        <v>153</v>
      </c>
      <c r="D10" s="58"/>
      <c r="E10" s="60" t="s">
        <v>132</v>
      </c>
      <c r="F10" s="55">
        <v>32.1</v>
      </c>
      <c r="G10" s="87">
        <f>IF(F10&gt;0,(INT(POWER(42.26-F10,1.81)*4.99087)),"")</f>
        <v>331</v>
      </c>
    </row>
    <row r="11" spans="1:7" s="83" customFormat="1" ht="13.5" customHeight="1">
      <c r="A11" s="84" t="str">
        <f>IF(F11&gt;0,(ROW()-3)&amp;".","")</f>
        <v>8.</v>
      </c>
      <c r="B11" s="85"/>
      <c r="C11" s="60" t="s">
        <v>141</v>
      </c>
      <c r="D11" s="58"/>
      <c r="E11" s="60" t="s">
        <v>108</v>
      </c>
      <c r="F11" s="55">
        <v>32.8</v>
      </c>
      <c r="G11" s="87">
        <f>IF(F11&gt;0,(INT(POWER(42.26-F11,1.81)*4.99087)),"")</f>
        <v>291</v>
      </c>
    </row>
    <row r="12" spans="1:7" s="83" customFormat="1" ht="13.5" customHeight="1">
      <c r="A12" s="84" t="str">
        <f>IF(F12&gt;0,(ROW()-3)&amp;".","")</f>
        <v>9.</v>
      </c>
      <c r="B12" s="85"/>
      <c r="C12" s="60" t="s">
        <v>150</v>
      </c>
      <c r="D12" s="58"/>
      <c r="E12" s="60" t="s">
        <v>98</v>
      </c>
      <c r="F12" s="55">
        <v>33.1</v>
      </c>
      <c r="G12" s="87">
        <f>IF(F12&gt;0,(INT(POWER(42.26-F12,1.81)*4.99087)),"")</f>
        <v>274</v>
      </c>
    </row>
    <row r="13" spans="1:8" s="83" customFormat="1" ht="13.5" customHeight="1">
      <c r="A13" s="84" t="str">
        <f>IF(F13&gt;0,(ROW()-3)&amp;".","")</f>
        <v>10.</v>
      </c>
      <c r="B13" s="85"/>
      <c r="C13" s="60" t="s">
        <v>151</v>
      </c>
      <c r="D13" s="58"/>
      <c r="E13" s="60" t="s">
        <v>98</v>
      </c>
      <c r="F13" s="55">
        <v>34.2</v>
      </c>
      <c r="G13" s="87">
        <f>IF(F13&gt;0,(INT(POWER(42.26-F13,1.81)*4.99087)),"")</f>
        <v>218</v>
      </c>
      <c r="H13"/>
    </row>
    <row r="14" spans="1:8" s="83" customFormat="1" ht="13.5" customHeight="1">
      <c r="A14" s="84" t="str">
        <f>IF(F14&gt;0,(ROW()-3)&amp;".","")</f>
        <v>11.</v>
      </c>
      <c r="B14"/>
      <c r="C14" s="60" t="s">
        <v>172</v>
      </c>
      <c r="D14"/>
      <c r="E14" s="60" t="s">
        <v>132</v>
      </c>
      <c r="F14" s="55">
        <v>35.5</v>
      </c>
      <c r="G14" s="87">
        <f>IF(F14&gt;0,(INT(POWER(42.26-F14,1.81)*4.99087)),"")</f>
        <v>158</v>
      </c>
      <c r="H14"/>
    </row>
    <row r="15" spans="1:8" s="83" customFormat="1" ht="13.5" customHeight="1">
      <c r="A15" s="84" t="str">
        <f>IF(F15&gt;0,(ROW()-3)&amp;".","")</f>
        <v>12.</v>
      </c>
      <c r="B15"/>
      <c r="C15" s="60" t="s">
        <v>154</v>
      </c>
      <c r="D15"/>
      <c r="E15" s="60" t="s">
        <v>132</v>
      </c>
      <c r="F15" s="55">
        <v>35.9</v>
      </c>
      <c r="G15" s="87">
        <f>IF(F15&gt;0,(INT(POWER(42.26-F15,1.81)*4.99087)),"")</f>
        <v>142</v>
      </c>
      <c r="H15"/>
    </row>
    <row r="16" spans="1:8" s="83" customFormat="1" ht="13.5" customHeight="1">
      <c r="A16"/>
      <c r="B16"/>
      <c r="C16"/>
      <c r="D16"/>
      <c r="E16"/>
      <c r="F16"/>
      <c r="G16"/>
      <c r="H16"/>
    </row>
    <row r="17" spans="1:8" s="83" customFormat="1" ht="13.5" customHeight="1">
      <c r="A17"/>
      <c r="B17"/>
      <c r="C17"/>
      <c r="D17"/>
      <c r="E17"/>
      <c r="F17"/>
      <c r="G17"/>
      <c r="H17"/>
    </row>
    <row r="18" spans="1:8" s="83" customFormat="1" ht="13.5" customHeight="1">
      <c r="A18"/>
      <c r="B18"/>
      <c r="C18"/>
      <c r="D18"/>
      <c r="E18"/>
      <c r="F18"/>
      <c r="G18"/>
      <c r="H18"/>
    </row>
    <row r="19" spans="1:8" s="83" customFormat="1" ht="13.5" customHeight="1">
      <c r="A19"/>
      <c r="B19"/>
      <c r="C19"/>
      <c r="D19"/>
      <c r="E19"/>
      <c r="F19"/>
      <c r="G19"/>
      <c r="H19"/>
    </row>
    <row r="20" spans="1:8" s="83" customFormat="1" ht="13.5" customHeight="1">
      <c r="A20"/>
      <c r="B20"/>
      <c r="C20"/>
      <c r="D20"/>
      <c r="E20"/>
      <c r="F20"/>
      <c r="G20"/>
      <c r="H20"/>
    </row>
    <row r="21" spans="1:8" s="83" customFormat="1" ht="13.5" customHeight="1">
      <c r="A21"/>
      <c r="B21"/>
      <c r="C21"/>
      <c r="D21"/>
      <c r="E21"/>
      <c r="F21"/>
      <c r="G21"/>
      <c r="H21"/>
    </row>
    <row r="22" spans="1:8" s="83" customFormat="1" ht="13.5" customHeight="1">
      <c r="A22"/>
      <c r="B22"/>
      <c r="C22"/>
      <c r="D22"/>
      <c r="E22"/>
      <c r="F22"/>
      <c r="G22"/>
      <c r="H22"/>
    </row>
    <row r="23" spans="1:8" s="83" customFormat="1" ht="13.5" customHeight="1">
      <c r="A23"/>
      <c r="B23"/>
      <c r="C23"/>
      <c r="D23"/>
      <c r="E23"/>
      <c r="F23"/>
      <c r="G23"/>
      <c r="H23"/>
    </row>
    <row r="24" spans="1:8" s="83" customFormat="1" ht="13.5" customHeight="1">
      <c r="A24"/>
      <c r="B24"/>
      <c r="C24"/>
      <c r="D24"/>
      <c r="E24"/>
      <c r="F24"/>
      <c r="G24"/>
      <c r="H24"/>
    </row>
    <row r="25" spans="1:8" s="83" customFormat="1" ht="13.5" customHeight="1">
      <c r="A25"/>
      <c r="B25"/>
      <c r="C25"/>
      <c r="D25"/>
      <c r="E25"/>
      <c r="F25"/>
      <c r="G25"/>
      <c r="H25"/>
    </row>
    <row r="26" spans="1:8" s="83" customFormat="1" ht="13.5" customHeight="1">
      <c r="A26"/>
      <c r="B26"/>
      <c r="C26"/>
      <c r="D26"/>
      <c r="E26"/>
      <c r="F26"/>
      <c r="G26"/>
      <c r="H26"/>
    </row>
    <row r="27" spans="1:8" s="83" customFormat="1" ht="13.5" customHeight="1">
      <c r="A27"/>
      <c r="B27"/>
      <c r="C27"/>
      <c r="D27"/>
      <c r="E27"/>
      <c r="F27"/>
      <c r="G27"/>
      <c r="H27"/>
    </row>
    <row r="28" spans="1:8" s="83" customFormat="1" ht="13.5" customHeight="1">
      <c r="A28"/>
      <c r="B28"/>
      <c r="C28"/>
      <c r="D28"/>
      <c r="E28"/>
      <c r="F28"/>
      <c r="G28"/>
      <c r="H28"/>
    </row>
    <row r="29" spans="1:8" s="83" customFormat="1" ht="13.5" customHeight="1">
      <c r="A29"/>
      <c r="B29"/>
      <c r="C29"/>
      <c r="D29"/>
      <c r="E29"/>
      <c r="F29"/>
      <c r="G29"/>
      <c r="H29"/>
    </row>
    <row r="30" spans="1:8" s="83" customFormat="1" ht="13.5" customHeight="1">
      <c r="A30"/>
      <c r="B30"/>
      <c r="C30"/>
      <c r="D30"/>
      <c r="E30"/>
      <c r="F30"/>
      <c r="G30"/>
      <c r="H30"/>
    </row>
    <row r="31" spans="1:8" s="83" customFormat="1" ht="13.5" customHeight="1">
      <c r="A31"/>
      <c r="B31"/>
      <c r="C31"/>
      <c r="D31"/>
      <c r="E31"/>
      <c r="F31"/>
      <c r="G31"/>
      <c r="H31"/>
    </row>
    <row r="32" spans="1:8" s="83" customFormat="1" ht="13.5" customHeight="1">
      <c r="A32"/>
      <c r="B32"/>
      <c r="C32"/>
      <c r="D32"/>
      <c r="E32"/>
      <c r="F32"/>
      <c r="G32"/>
      <c r="H32"/>
    </row>
    <row r="33" spans="1:8" s="83" customFormat="1" ht="13.5" customHeight="1">
      <c r="A33"/>
      <c r="B33"/>
      <c r="C33"/>
      <c r="D33"/>
      <c r="E33"/>
      <c r="F33"/>
      <c r="G33"/>
      <c r="H33"/>
    </row>
    <row r="34" spans="1:8" s="83" customFormat="1" ht="13.5" customHeight="1">
      <c r="A34"/>
      <c r="B34"/>
      <c r="C34"/>
      <c r="D34"/>
      <c r="E34"/>
      <c r="F34"/>
      <c r="G34"/>
      <c r="H34"/>
    </row>
    <row r="35" spans="1:8" s="83" customFormat="1" ht="13.5" customHeight="1">
      <c r="A35"/>
      <c r="B35"/>
      <c r="C35"/>
      <c r="D35"/>
      <c r="E35"/>
      <c r="F35"/>
      <c r="G35"/>
      <c r="H35"/>
    </row>
    <row r="36" spans="1:8" s="83" customFormat="1" ht="13.5" customHeight="1">
      <c r="A36"/>
      <c r="B36"/>
      <c r="C36"/>
      <c r="D36"/>
      <c r="E36"/>
      <c r="F36"/>
      <c r="G36"/>
      <c r="H36"/>
    </row>
    <row r="37" spans="1:8" s="83" customFormat="1" ht="13.5" customHeight="1">
      <c r="A37"/>
      <c r="B37"/>
      <c r="C37"/>
      <c r="D37"/>
      <c r="E37"/>
      <c r="F37"/>
      <c r="G37"/>
      <c r="H37"/>
    </row>
    <row r="38" spans="1:8" s="83" customFormat="1" ht="13.5" customHeight="1">
      <c r="A38"/>
      <c r="B38"/>
      <c r="C38"/>
      <c r="D38"/>
      <c r="E38"/>
      <c r="F38"/>
      <c r="G38"/>
      <c r="H38"/>
    </row>
    <row r="39" spans="1:8" s="83" customFormat="1" ht="13.5" customHeight="1">
      <c r="A39"/>
      <c r="B39"/>
      <c r="C39"/>
      <c r="D39"/>
      <c r="E39"/>
      <c r="F39"/>
      <c r="G39"/>
      <c r="H39"/>
    </row>
    <row r="40" spans="1:8" s="83" customFormat="1" ht="13.5" customHeight="1">
      <c r="A40"/>
      <c r="B40"/>
      <c r="C40"/>
      <c r="D40"/>
      <c r="E40"/>
      <c r="F40"/>
      <c r="G40"/>
      <c r="H40"/>
    </row>
    <row r="41" spans="1:8" s="83" customFormat="1" ht="13.5" customHeight="1">
      <c r="A41"/>
      <c r="B41"/>
      <c r="C41"/>
      <c r="D41"/>
      <c r="E41"/>
      <c r="F41"/>
      <c r="G41"/>
      <c r="H41"/>
    </row>
    <row r="42" spans="1:8" s="83" customFormat="1" ht="13.5" customHeight="1">
      <c r="A42"/>
      <c r="B42"/>
      <c r="C42"/>
      <c r="D42"/>
      <c r="E42"/>
      <c r="F42"/>
      <c r="G42"/>
      <c r="H42"/>
    </row>
    <row r="43" spans="1:8" s="83" customFormat="1" ht="13.5" customHeight="1">
      <c r="A43"/>
      <c r="B43"/>
      <c r="C43"/>
      <c r="D43"/>
      <c r="E43"/>
      <c r="F43"/>
      <c r="G43"/>
      <c r="H43"/>
    </row>
    <row r="44" spans="1:8" s="83" customFormat="1" ht="13.5" customHeight="1">
      <c r="A44"/>
      <c r="B44"/>
      <c r="C44"/>
      <c r="D44"/>
      <c r="E44"/>
      <c r="F44"/>
      <c r="G44"/>
      <c r="H44"/>
    </row>
    <row r="45" spans="1:8" s="83" customFormat="1" ht="13.5" customHeight="1">
      <c r="A45"/>
      <c r="B45"/>
      <c r="C45"/>
      <c r="D45"/>
      <c r="E45"/>
      <c r="F45"/>
      <c r="G45"/>
      <c r="H45"/>
    </row>
    <row r="46" spans="1:8" s="83" customFormat="1" ht="13.5" customHeight="1">
      <c r="A46"/>
      <c r="B46"/>
      <c r="C46"/>
      <c r="D46"/>
      <c r="E46"/>
      <c r="F46"/>
      <c r="G46"/>
      <c r="H46"/>
    </row>
    <row r="47" spans="1:8" s="83" customFormat="1" ht="13.5" customHeight="1">
      <c r="A47"/>
      <c r="B47"/>
      <c r="C47"/>
      <c r="D47"/>
      <c r="E47"/>
      <c r="F47"/>
      <c r="G47"/>
      <c r="H47"/>
    </row>
    <row r="48" spans="1:8" s="83" customFormat="1" ht="13.5" customHeight="1">
      <c r="A48"/>
      <c r="B48"/>
      <c r="C48"/>
      <c r="D48"/>
      <c r="E48"/>
      <c r="F48"/>
      <c r="G48"/>
      <c r="H48"/>
    </row>
    <row r="49" spans="1:8" s="83" customFormat="1" ht="13.5" customHeight="1">
      <c r="A49"/>
      <c r="B49"/>
      <c r="C49"/>
      <c r="D49"/>
      <c r="E49"/>
      <c r="F49"/>
      <c r="G49"/>
      <c r="H49"/>
    </row>
    <row r="50" spans="4:7" ht="12.75">
      <c r="D50"/>
      <c r="F50"/>
      <c r="G50"/>
    </row>
    <row r="51" spans="4:7" ht="12.75">
      <c r="D51"/>
      <c r="F51"/>
      <c r="G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  <row r="57" spans="4:7" ht="12.75">
      <c r="D57"/>
      <c r="F57"/>
      <c r="G57"/>
    </row>
    <row r="58" spans="4:7" ht="12.75">
      <c r="D58"/>
      <c r="F58"/>
      <c r="G58"/>
    </row>
    <row r="59" spans="4:7" ht="12.75">
      <c r="D59"/>
      <c r="F59"/>
      <c r="G59"/>
    </row>
    <row r="60" spans="4:7" ht="12.75">
      <c r="D60"/>
      <c r="F60"/>
      <c r="G60"/>
    </row>
  </sheetData>
  <dataValidations count="2">
    <dataValidation allowBlank="1" showInputMessage="1" showErrorMessage="1" prompt="Buňka obsahuje vzorec, NEPŘEPSAT!" sqref="G4:G13">
      <formula1>0</formula1>
      <formula2>0</formula2>
    </dataValidation>
    <dataValidation allowBlank="1" showInputMessage="1" showErrorMessage="1" prompt="Buňka obsahuje vzorec. Nevyplňovat!" sqref="A4:A5 A6:A12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E15" sqref="E15"/>
    </sheetView>
  </sheetViews>
  <sheetFormatPr defaultColWidth="9.00390625" defaultRowHeight="12.75"/>
  <cols>
    <col min="1" max="1" width="5.375" style="0" customWidth="1"/>
    <col min="2" max="2" width="5.375" style="3" customWidth="1"/>
    <col min="3" max="3" width="26.50390625" style="0" customWidth="1"/>
    <col min="4" max="4" width="8.50390625" style="1" customWidth="1"/>
    <col min="5" max="5" width="26.50390625" style="0" customWidth="1"/>
    <col min="6" max="6" width="4.125" style="1" customWidth="1"/>
    <col min="7" max="7" width="1.4921875" style="1" customWidth="1"/>
    <col min="8" max="8" width="5.125" style="89" customWidth="1"/>
    <col min="9" max="9" width="9.50390625" style="1" customWidth="1"/>
  </cols>
  <sheetData>
    <row r="1" spans="5:6" ht="12.75">
      <c r="E1" s="3"/>
      <c r="F1" s="90"/>
    </row>
    <row r="2" spans="1:9" s="60" customFormat="1" ht="21.75" customHeight="1">
      <c r="A2" s="72" t="s">
        <v>100</v>
      </c>
      <c r="B2" s="91"/>
      <c r="C2" s="73"/>
      <c r="D2" s="74"/>
      <c r="E2" s="75"/>
      <c r="F2" s="92"/>
      <c r="G2" s="92"/>
      <c r="H2" s="93"/>
      <c r="I2" s="77" t="s">
        <v>112</v>
      </c>
    </row>
    <row r="3" spans="1:14" s="83" customFormat="1" ht="23.25" customHeight="1">
      <c r="A3" s="78"/>
      <c r="B3" s="79" t="s">
        <v>102</v>
      </c>
      <c r="C3" s="78" t="s">
        <v>103</v>
      </c>
      <c r="D3" s="80" t="s">
        <v>111</v>
      </c>
      <c r="E3" s="78" t="s">
        <v>105</v>
      </c>
      <c r="F3" s="94"/>
      <c r="G3" s="82" t="s">
        <v>106</v>
      </c>
      <c r="H3" s="95"/>
      <c r="I3" s="82" t="s">
        <v>107</v>
      </c>
      <c r="J3"/>
      <c r="K3"/>
      <c r="L3"/>
      <c r="M3"/>
      <c r="N3"/>
    </row>
    <row r="4" spans="1:14" s="86" customFormat="1" ht="13.5" customHeight="1">
      <c r="A4" s="84" t="str">
        <f>IF(F4&gt;0,(ROW()-3)&amp;".","")</f>
        <v>1.</v>
      </c>
      <c r="B4" s="85"/>
      <c r="C4" s="60" t="s">
        <v>133</v>
      </c>
      <c r="D4" s="58"/>
      <c r="E4" s="60" t="s">
        <v>109</v>
      </c>
      <c r="F4" s="58">
        <v>2</v>
      </c>
      <c r="G4" s="96" t="str">
        <f>IF(H4=0,"",":")</f>
        <v>:</v>
      </c>
      <c r="H4" s="65">
        <v>47.3</v>
      </c>
      <c r="I4" s="87">
        <f>IF(H4&lt;&gt;"",(INT(POWER(254-(60*F4+H4),1.88)*0.11193)),"")</f>
        <v>492</v>
      </c>
      <c r="J4"/>
      <c r="K4"/>
      <c r="L4"/>
      <c r="M4"/>
      <c r="N4"/>
    </row>
    <row r="5" spans="1:14" s="86" customFormat="1" ht="13.5" customHeight="1">
      <c r="A5" s="84" t="str">
        <f>IF(F5&gt;0,(ROW()-3)&amp;".","")</f>
        <v>2.</v>
      </c>
      <c r="B5" s="85"/>
      <c r="C5" s="60" t="s">
        <v>138</v>
      </c>
      <c r="D5" s="58"/>
      <c r="E5" s="60" t="s">
        <v>109</v>
      </c>
      <c r="F5" s="58">
        <v>2</v>
      </c>
      <c r="G5" s="96" t="str">
        <f>IF(H5=0,"",":")</f>
        <v>:</v>
      </c>
      <c r="H5" s="65">
        <v>54.7</v>
      </c>
      <c r="I5" s="87">
        <f>IF(H5&lt;&gt;"",(INT(POWER(254-(60*F5+H5),1.88)*0.11193)),"")</f>
        <v>416</v>
      </c>
      <c r="J5"/>
      <c r="K5"/>
      <c r="L5"/>
      <c r="M5"/>
      <c r="N5"/>
    </row>
    <row r="6" spans="1:14" s="86" customFormat="1" ht="13.5" customHeight="1">
      <c r="A6" s="84" t="str">
        <f>IF(F6&gt;0,(ROW()-3)&amp;".","")</f>
        <v>3.</v>
      </c>
      <c r="B6" s="85"/>
      <c r="C6" s="60" t="s">
        <v>149</v>
      </c>
      <c r="D6" s="58"/>
      <c r="E6" s="60" t="s">
        <v>131</v>
      </c>
      <c r="F6" s="58">
        <v>2</v>
      </c>
      <c r="G6" s="96" t="str">
        <f>IF(H6=0,"",":")</f>
        <v>:</v>
      </c>
      <c r="H6" s="65">
        <v>58.2</v>
      </c>
      <c r="I6" s="87">
        <f>IF(H6&lt;&gt;"",(INT(POWER(254-(60*F6+H6),1.88)*0.11193)),"")</f>
        <v>382</v>
      </c>
      <c r="J6"/>
      <c r="K6"/>
      <c r="L6"/>
      <c r="M6"/>
      <c r="N6"/>
    </row>
    <row r="7" spans="1:14" s="86" customFormat="1" ht="13.5" customHeight="1">
      <c r="A7" s="84" t="str">
        <f>IF(F7&gt;0,(ROW()-3)&amp;".","")</f>
        <v>4.</v>
      </c>
      <c r="B7" s="85"/>
      <c r="C7" s="60" t="s">
        <v>136</v>
      </c>
      <c r="D7"/>
      <c r="E7" s="60" t="s">
        <v>108</v>
      </c>
      <c r="F7" s="58">
        <v>3</v>
      </c>
      <c r="G7" s="96" t="str">
        <f>IF(H7=0,"",":")</f>
        <v>:</v>
      </c>
      <c r="H7" s="65">
        <v>4.3</v>
      </c>
      <c r="I7" s="87">
        <f>IF(H7&lt;&gt;"",(INT(POWER(254-(60*F7+H7),1.88)*0.11193)),"")</f>
        <v>326</v>
      </c>
      <c r="J7"/>
      <c r="K7"/>
      <c r="L7"/>
      <c r="M7"/>
      <c r="N7"/>
    </row>
    <row r="8" spans="1:14" s="86" customFormat="1" ht="13.5" customHeight="1">
      <c r="A8" s="84" t="str">
        <f>IF(H8&lt;&gt;"",(ROW()-3)&amp;".","")</f>
        <v>5.</v>
      </c>
      <c r="B8" s="85"/>
      <c r="C8" s="60" t="s">
        <v>153</v>
      </c>
      <c r="D8"/>
      <c r="E8" s="60" t="s">
        <v>132</v>
      </c>
      <c r="F8" s="58">
        <v>3</v>
      </c>
      <c r="G8" s="96" t="str">
        <f>IF(H8=0,"",":")</f>
        <v>:</v>
      </c>
      <c r="H8" s="65">
        <v>5.9</v>
      </c>
      <c r="I8" s="87">
        <f>IF(H8&lt;&gt;"",(INT(POWER(254-(60*F8+H8),1.88)*0.11193)),"")</f>
        <v>312</v>
      </c>
      <c r="J8"/>
      <c r="K8"/>
      <c r="L8"/>
      <c r="M8"/>
      <c r="N8"/>
    </row>
    <row r="9" spans="1:9" s="86" customFormat="1" ht="13.5" customHeight="1">
      <c r="A9" s="84" t="str">
        <f>IF(F9&gt;0,(ROW()-3)&amp;".","")</f>
        <v>6.</v>
      </c>
      <c r="B9" s="85"/>
      <c r="C9" s="60" t="s">
        <v>134</v>
      </c>
      <c r="D9" s="58"/>
      <c r="E9" s="60" t="s">
        <v>109</v>
      </c>
      <c r="F9" s="58">
        <v>3</v>
      </c>
      <c r="G9" s="96" t="str">
        <f>IF(H9=0,"",":")</f>
        <v>:</v>
      </c>
      <c r="H9" s="57">
        <v>10.3</v>
      </c>
      <c r="I9" s="87">
        <f>IF(H9&lt;&gt;"",(INT(POWER(254-(60*F9+H9),1.88)*0.11193)),"")</f>
        <v>275</v>
      </c>
    </row>
    <row r="10" spans="1:9" s="86" customFormat="1" ht="13.5" customHeight="1">
      <c r="A10" s="84" t="str">
        <f>IF(F10&gt;0,(ROW()-3)&amp;".","")</f>
        <v>7.</v>
      </c>
      <c r="B10" s="85"/>
      <c r="C10" s="60" t="s">
        <v>137</v>
      </c>
      <c r="D10" s="58"/>
      <c r="E10" s="60" t="s">
        <v>108</v>
      </c>
      <c r="F10" s="58">
        <v>3</v>
      </c>
      <c r="G10" s="96" t="str">
        <f>IF(H10=0,"",":")</f>
        <v>:</v>
      </c>
      <c r="H10" s="65">
        <v>11.8</v>
      </c>
      <c r="I10" s="87">
        <f>IF(H10&lt;&gt;"",(INT(POWER(254-(60*F10+H10),1.88)*0.11193)),"")</f>
        <v>263</v>
      </c>
    </row>
    <row r="11" spans="1:9" s="86" customFormat="1" ht="13.5" customHeight="1">
      <c r="A11" s="84" t="str">
        <f>IF(F11&gt;0,(ROW()-3)&amp;".","")</f>
        <v>8.</v>
      </c>
      <c r="B11" s="85"/>
      <c r="C11" s="107" t="s">
        <v>135</v>
      </c>
      <c r="D11" s="58"/>
      <c r="E11" s="60" t="s">
        <v>108</v>
      </c>
      <c r="F11" s="58">
        <v>3</v>
      </c>
      <c r="G11" s="96" t="str">
        <f>IF(H11=0,"",":")</f>
        <v>:</v>
      </c>
      <c r="H11" s="65">
        <v>11.9</v>
      </c>
      <c r="I11" s="87">
        <f>IF(H11&lt;&gt;"",(INT(POWER(254-(60*F11+H11),1.88)*0.11193)),"")</f>
        <v>263</v>
      </c>
    </row>
    <row r="12" spans="1:9" s="86" customFormat="1" ht="13.5" customHeight="1">
      <c r="A12" s="84" t="str">
        <f>IF(F12&gt;0,(ROW()-3)&amp;".","")</f>
        <v>9.</v>
      </c>
      <c r="B12" s="85"/>
      <c r="C12" s="60" t="s">
        <v>139</v>
      </c>
      <c r="D12" s="58"/>
      <c r="E12" s="60" t="s">
        <v>98</v>
      </c>
      <c r="F12" s="58">
        <v>3</v>
      </c>
      <c r="G12" s="96" t="str">
        <f>IF(H12=0,"",":")</f>
        <v>:</v>
      </c>
      <c r="H12" s="65">
        <v>12</v>
      </c>
      <c r="I12" s="87">
        <f>IF(H12&lt;&gt;"",(INT(POWER(254-(60*F12+H12),1.88)*0.11193)),"")</f>
        <v>262</v>
      </c>
    </row>
    <row r="13" spans="1:9" s="86" customFormat="1" ht="13.5" customHeight="1">
      <c r="A13" s="84" t="str">
        <f>IF(F13&gt;0,(ROW()-3)&amp;".","")</f>
        <v>10.</v>
      </c>
      <c r="B13"/>
      <c r="C13" s="60" t="s">
        <v>170</v>
      </c>
      <c r="D13" s="58"/>
      <c r="E13" s="60" t="s">
        <v>98</v>
      </c>
      <c r="F13" s="58">
        <v>3</v>
      </c>
      <c r="G13" s="96" t="str">
        <f>IF(H13=0,"",":")</f>
        <v>:</v>
      </c>
      <c r="H13" s="65">
        <v>40.3</v>
      </c>
      <c r="I13" s="87">
        <f>IF(H13&lt;&gt;"",(INT(POWER(254-(60*F13+H13),1.88)*0.11193)),"")</f>
        <v>83</v>
      </c>
    </row>
    <row r="14" spans="1:9" s="86" customFormat="1" ht="13.5" customHeight="1">
      <c r="A14" s="84" t="str">
        <f>IF(F14&gt;0,(ROW()-3)&amp;".","")</f>
        <v>11.</v>
      </c>
      <c r="B14"/>
      <c r="C14" s="60" t="s">
        <v>140</v>
      </c>
      <c r="D14" s="58"/>
      <c r="E14" s="60" t="s">
        <v>132</v>
      </c>
      <c r="F14" s="58">
        <v>4</v>
      </c>
      <c r="G14" s="96" t="str">
        <f>IF(H14=0,"",":")</f>
        <v>:</v>
      </c>
      <c r="H14" s="65">
        <v>19.6</v>
      </c>
      <c r="I14" s="87">
        <v>0</v>
      </c>
    </row>
    <row r="15" spans="1:9" s="86" customFormat="1" ht="13.5" customHeight="1">
      <c r="A15"/>
      <c r="B15"/>
      <c r="C15"/>
      <c r="D15"/>
      <c r="E15"/>
      <c r="F15"/>
      <c r="G15"/>
      <c r="H15"/>
      <c r="I15"/>
    </row>
    <row r="16" spans="1:9" s="86" customFormat="1" ht="13.5" customHeight="1">
      <c r="A16"/>
      <c r="B16"/>
      <c r="C16"/>
      <c r="D16"/>
      <c r="E16"/>
      <c r="F16"/>
      <c r="G16"/>
      <c r="H16"/>
      <c r="I16"/>
    </row>
    <row r="17" spans="1:9" s="86" customFormat="1" ht="13.5" customHeight="1">
      <c r="A17"/>
      <c r="B17"/>
      <c r="C17"/>
      <c r="D17"/>
      <c r="E17"/>
      <c r="F17"/>
      <c r="G17"/>
      <c r="H17"/>
      <c r="I17"/>
    </row>
    <row r="18" spans="1:9" s="86" customFormat="1" ht="13.5" customHeight="1">
      <c r="A18"/>
      <c r="B18"/>
      <c r="C18"/>
      <c r="D18"/>
      <c r="E18"/>
      <c r="F18"/>
      <c r="G18"/>
      <c r="H18"/>
      <c r="I18"/>
    </row>
    <row r="19" spans="1:9" s="86" customFormat="1" ht="13.5" customHeight="1">
      <c r="A19"/>
      <c r="B19"/>
      <c r="C19"/>
      <c r="D19"/>
      <c r="E19"/>
      <c r="F19"/>
      <c r="G19"/>
      <c r="H19"/>
      <c r="I19"/>
    </row>
    <row r="20" spans="1:9" s="86" customFormat="1" ht="13.5" customHeight="1">
      <c r="A20"/>
      <c r="B20"/>
      <c r="C20"/>
      <c r="D20"/>
      <c r="E20"/>
      <c r="F20"/>
      <c r="G20"/>
      <c r="H20"/>
      <c r="I20"/>
    </row>
    <row r="21" spans="1:9" s="86" customFormat="1" ht="13.5" customHeight="1">
      <c r="A21"/>
      <c r="B21"/>
      <c r="C21"/>
      <c r="D21"/>
      <c r="E21"/>
      <c r="F21"/>
      <c r="G21"/>
      <c r="H21"/>
      <c r="I21"/>
    </row>
    <row r="22" spans="1:9" s="86" customFormat="1" ht="13.5" customHeight="1">
      <c r="A22"/>
      <c r="B22"/>
      <c r="C22"/>
      <c r="D22"/>
      <c r="E22"/>
      <c r="F22"/>
      <c r="G22"/>
      <c r="H22"/>
      <c r="I22"/>
    </row>
    <row r="23" spans="1:9" s="86" customFormat="1" ht="13.5" customHeight="1">
      <c r="A23"/>
      <c r="B23"/>
      <c r="C23"/>
      <c r="D23"/>
      <c r="E23"/>
      <c r="F23"/>
      <c r="G23"/>
      <c r="H23"/>
      <c r="I23"/>
    </row>
    <row r="24" spans="1:9" s="86" customFormat="1" ht="13.5" customHeight="1">
      <c r="A24"/>
      <c r="B24"/>
      <c r="C24"/>
      <c r="D24"/>
      <c r="E24"/>
      <c r="F24"/>
      <c r="G24"/>
      <c r="H24"/>
      <c r="I24"/>
    </row>
    <row r="25" spans="1:9" s="86" customFormat="1" ht="13.5" customHeight="1">
      <c r="A25"/>
      <c r="B25"/>
      <c r="C25"/>
      <c r="D25"/>
      <c r="E25"/>
      <c r="F25"/>
      <c r="G25"/>
      <c r="H25"/>
      <c r="I25"/>
    </row>
    <row r="26" spans="1:9" s="86" customFormat="1" ht="13.5" customHeight="1">
      <c r="A26"/>
      <c r="B26"/>
      <c r="C26"/>
      <c r="D26"/>
      <c r="E26"/>
      <c r="F26"/>
      <c r="G26"/>
      <c r="H26"/>
      <c r="I26"/>
    </row>
    <row r="27" spans="1:9" s="86" customFormat="1" ht="13.5" customHeight="1">
      <c r="A27"/>
      <c r="B27"/>
      <c r="C27"/>
      <c r="D27"/>
      <c r="E27"/>
      <c r="F27"/>
      <c r="G27"/>
      <c r="H27"/>
      <c r="I27"/>
    </row>
    <row r="28" spans="1:9" s="86" customFormat="1" ht="13.5" customHeight="1">
      <c r="A28"/>
      <c r="B28"/>
      <c r="C28"/>
      <c r="D28"/>
      <c r="E28"/>
      <c r="F28"/>
      <c r="G28"/>
      <c r="H28"/>
      <c r="I28"/>
    </row>
    <row r="29" spans="1:9" s="86" customFormat="1" ht="13.5" customHeight="1">
      <c r="A29"/>
      <c r="B29"/>
      <c r="C29"/>
      <c r="D29"/>
      <c r="E29"/>
      <c r="F29"/>
      <c r="G29"/>
      <c r="H29"/>
      <c r="I29"/>
    </row>
    <row r="30" spans="1:9" s="86" customFormat="1" ht="13.5" customHeight="1">
      <c r="A30"/>
      <c r="B30"/>
      <c r="C30"/>
      <c r="D30"/>
      <c r="E30"/>
      <c r="F30"/>
      <c r="G30"/>
      <c r="H30"/>
      <c r="I30"/>
    </row>
    <row r="31" spans="1:9" s="86" customFormat="1" ht="13.5" customHeight="1">
      <c r="A31"/>
      <c r="B31"/>
      <c r="C31"/>
      <c r="D31"/>
      <c r="E31"/>
      <c r="F31"/>
      <c r="G31"/>
      <c r="H31"/>
      <c r="I31"/>
    </row>
    <row r="32" spans="1:9" s="86" customFormat="1" ht="13.5" customHeight="1">
      <c r="A32"/>
      <c r="B32"/>
      <c r="C32"/>
      <c r="D32"/>
      <c r="E32"/>
      <c r="F32"/>
      <c r="G32"/>
      <c r="H32"/>
      <c r="I32"/>
    </row>
    <row r="33" spans="1:9" s="86" customFormat="1" ht="13.5" customHeight="1">
      <c r="A33"/>
      <c r="B33"/>
      <c r="C33"/>
      <c r="D33"/>
      <c r="E33"/>
      <c r="F33"/>
      <c r="G33"/>
      <c r="H33"/>
      <c r="I33"/>
    </row>
    <row r="34" spans="1:9" s="86" customFormat="1" ht="13.5" customHeight="1">
      <c r="A34"/>
      <c r="B34"/>
      <c r="C34"/>
      <c r="D34"/>
      <c r="E34"/>
      <c r="F34"/>
      <c r="G34"/>
      <c r="H34"/>
      <c r="I34"/>
    </row>
    <row r="35" spans="1:9" s="86" customFormat="1" ht="13.5" customHeight="1">
      <c r="A35"/>
      <c r="B35"/>
      <c r="C35"/>
      <c r="D35"/>
      <c r="E35"/>
      <c r="F35"/>
      <c r="G35"/>
      <c r="H35"/>
      <c r="I35"/>
    </row>
    <row r="36" spans="1:9" s="86" customFormat="1" ht="13.5" customHeight="1">
      <c r="A36"/>
      <c r="B36"/>
      <c r="C36"/>
      <c r="D36"/>
      <c r="E36"/>
      <c r="F36"/>
      <c r="G36"/>
      <c r="H36"/>
      <c r="I36"/>
    </row>
    <row r="37" spans="1:9" s="86" customFormat="1" ht="13.5" customHeight="1">
      <c r="A37"/>
      <c r="B37"/>
      <c r="C37"/>
      <c r="D37"/>
      <c r="E37"/>
      <c r="F37"/>
      <c r="G37"/>
      <c r="H37"/>
      <c r="I37"/>
    </row>
    <row r="38" spans="1:9" s="86" customFormat="1" ht="13.5" customHeight="1">
      <c r="A38"/>
      <c r="B38"/>
      <c r="C38"/>
      <c r="D38"/>
      <c r="E38"/>
      <c r="F38"/>
      <c r="G38"/>
      <c r="H38"/>
      <c r="I38"/>
    </row>
    <row r="39" spans="1:9" s="86" customFormat="1" ht="13.5" customHeight="1">
      <c r="A39"/>
      <c r="B39"/>
      <c r="C39"/>
      <c r="D39"/>
      <c r="E39"/>
      <c r="F39"/>
      <c r="G39"/>
      <c r="H39"/>
      <c r="I39"/>
    </row>
    <row r="40" spans="1:9" s="86" customFormat="1" ht="13.5" customHeight="1">
      <c r="A40"/>
      <c r="B40"/>
      <c r="C40"/>
      <c r="D40"/>
      <c r="E40"/>
      <c r="F40"/>
      <c r="G40"/>
      <c r="H40"/>
      <c r="I40"/>
    </row>
    <row r="41" spans="1:9" s="86" customFormat="1" ht="13.5" customHeight="1">
      <c r="A41"/>
      <c r="B41"/>
      <c r="C41"/>
      <c r="D41"/>
      <c r="E41"/>
      <c r="F41"/>
      <c r="G41"/>
      <c r="H41"/>
      <c r="I41"/>
    </row>
    <row r="42" spans="1:9" s="86" customFormat="1" ht="13.5" customHeight="1">
      <c r="A42"/>
      <c r="B42"/>
      <c r="C42"/>
      <c r="D42"/>
      <c r="E42"/>
      <c r="F42"/>
      <c r="G42"/>
      <c r="H42"/>
      <c r="I42"/>
    </row>
    <row r="43" spans="1:9" s="86" customFormat="1" ht="13.5" customHeight="1">
      <c r="A43"/>
      <c r="B43"/>
      <c r="C43"/>
      <c r="D43"/>
      <c r="E43"/>
      <c r="F43"/>
      <c r="G43"/>
      <c r="H43"/>
      <c r="I43"/>
    </row>
    <row r="44" spans="1:9" s="86" customFormat="1" ht="13.5" customHeight="1">
      <c r="A44"/>
      <c r="B44"/>
      <c r="C44"/>
      <c r="D44"/>
      <c r="E44"/>
      <c r="F44"/>
      <c r="G44"/>
      <c r="H44"/>
      <c r="I44"/>
    </row>
    <row r="45" spans="1:9" s="86" customFormat="1" ht="13.5" customHeight="1">
      <c r="A45"/>
      <c r="B45"/>
      <c r="C45"/>
      <c r="D45"/>
      <c r="E45"/>
      <c r="F45"/>
      <c r="G45"/>
      <c r="H45"/>
      <c r="I45"/>
    </row>
    <row r="46" spans="1:9" s="86" customFormat="1" ht="13.5" customHeight="1">
      <c r="A46"/>
      <c r="B46"/>
      <c r="C46"/>
      <c r="D46"/>
      <c r="E46"/>
      <c r="F46"/>
      <c r="G46"/>
      <c r="H46"/>
      <c r="I46"/>
    </row>
    <row r="47" spans="1:9" s="86" customFormat="1" ht="13.5" customHeight="1">
      <c r="A47"/>
      <c r="B47"/>
      <c r="C47"/>
      <c r="D47"/>
      <c r="E47"/>
      <c r="F47"/>
      <c r="G47"/>
      <c r="H47"/>
      <c r="I47"/>
    </row>
    <row r="48" spans="1:9" s="86" customFormat="1" ht="13.5" customHeight="1">
      <c r="A48"/>
      <c r="B48"/>
      <c r="C48"/>
      <c r="D48"/>
      <c r="E48"/>
      <c r="F48"/>
      <c r="G48"/>
      <c r="H48"/>
      <c r="I48"/>
    </row>
    <row r="49" spans="1:9" s="86" customFormat="1" ht="13.5" customHeight="1">
      <c r="A49"/>
      <c r="B49"/>
      <c r="C49"/>
      <c r="D49"/>
      <c r="E49"/>
      <c r="F49"/>
      <c r="G49"/>
      <c r="H49"/>
      <c r="I49"/>
    </row>
    <row r="50" spans="2:9" ht="12.75">
      <c r="B50"/>
      <c r="D50"/>
      <c r="F50"/>
      <c r="G50"/>
      <c r="H50"/>
      <c r="I50"/>
    </row>
    <row r="51" spans="2:9" ht="12.75">
      <c r="B51"/>
      <c r="D51"/>
      <c r="F51"/>
      <c r="G51"/>
      <c r="H51"/>
      <c r="I51"/>
    </row>
    <row r="52" spans="2:9" ht="12.75">
      <c r="B52"/>
      <c r="D52"/>
      <c r="F52"/>
      <c r="G52"/>
      <c r="H52"/>
      <c r="I52"/>
    </row>
    <row r="53" spans="2:9" ht="12.75">
      <c r="B53"/>
      <c r="D53"/>
      <c r="F53"/>
      <c r="G53"/>
      <c r="H53"/>
      <c r="I53"/>
    </row>
    <row r="54" spans="2:9" ht="12.75">
      <c r="B54"/>
      <c r="D54"/>
      <c r="F54"/>
      <c r="G54"/>
      <c r="H54"/>
      <c r="I54"/>
    </row>
    <row r="55" spans="2:9" ht="12.75">
      <c r="B55"/>
      <c r="D55"/>
      <c r="F55"/>
      <c r="G55"/>
      <c r="H55"/>
      <c r="I55"/>
    </row>
    <row r="56" spans="2:9" ht="12.75">
      <c r="B56"/>
      <c r="D56"/>
      <c r="F56"/>
      <c r="G56"/>
      <c r="H56"/>
      <c r="I56"/>
    </row>
    <row r="57" spans="2:9" ht="12.75">
      <c r="B57"/>
      <c r="D57"/>
      <c r="F57"/>
      <c r="G57"/>
      <c r="H57"/>
      <c r="I57"/>
    </row>
    <row r="58" spans="2:9" ht="12.75">
      <c r="B58"/>
      <c r="D58"/>
      <c r="F58"/>
      <c r="G58"/>
      <c r="H58"/>
      <c r="I58"/>
    </row>
    <row r="59" spans="2:9" ht="12.75">
      <c r="B59"/>
      <c r="D59"/>
      <c r="F59"/>
      <c r="G59"/>
      <c r="H59"/>
      <c r="I59"/>
    </row>
    <row r="60" spans="2:9" ht="12.75">
      <c r="B60"/>
      <c r="D60"/>
      <c r="F60"/>
      <c r="G60"/>
      <c r="H60"/>
      <c r="I60"/>
    </row>
    <row r="61" spans="2:9" ht="12.75">
      <c r="B61"/>
      <c r="D61"/>
      <c r="F61"/>
      <c r="G61"/>
      <c r="H61"/>
      <c r="I61"/>
    </row>
    <row r="62" spans="2:9" ht="12.75">
      <c r="B62"/>
      <c r="D62"/>
      <c r="F62"/>
      <c r="G62"/>
      <c r="H62"/>
      <c r="I62"/>
    </row>
    <row r="63" spans="2:9" ht="12.75">
      <c r="B63"/>
      <c r="D63"/>
      <c r="F63"/>
      <c r="G63"/>
      <c r="H63"/>
      <c r="I63"/>
    </row>
    <row r="64" spans="2:9" ht="12.75">
      <c r="B64"/>
      <c r="D64"/>
      <c r="F64"/>
      <c r="G64"/>
      <c r="H64"/>
      <c r="I64"/>
    </row>
    <row r="65" spans="2:9" ht="12.75">
      <c r="B65"/>
      <c r="D65"/>
      <c r="F65"/>
      <c r="G65"/>
      <c r="H65"/>
      <c r="I65"/>
    </row>
  </sheetData>
  <dataValidations count="3">
    <dataValidation type="whole" operator="lessThanOrEqual" allowBlank="1" showInputMessage="1" showErrorMessage="1" prompt="Dvojtečka se udělá sama, až napíšeš sekundy" sqref="G4:G14">
      <formula1>0</formula1>
    </dataValidation>
    <dataValidation allowBlank="1" showInputMessage="1" showErrorMessage="1" prompt="Buňka obsahuje vzorec, NEPŘEPSAT!" sqref="I4:I13">
      <formula1>0</formula1>
      <formula2>0</formula2>
    </dataValidation>
    <dataValidation allowBlank="1" showInputMessage="1" showErrorMessage="1" prompt="Buňka obsahuje vzorec. Nevyplňovat!" sqref="A4:A12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workbookViewId="0" topLeftCell="A1">
      <selection activeCell="C9" sqref="C9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50390625" style="1" customWidth="1"/>
    <col min="5" max="5" width="26.50390625" style="0" customWidth="1"/>
    <col min="6" max="6" width="10.50390625" style="1" customWidth="1"/>
    <col min="7" max="7" width="10.00390625" style="1" customWidth="1"/>
  </cols>
  <sheetData>
    <row r="2" spans="1:7" s="60" customFormat="1" ht="21.75" customHeight="1">
      <c r="A2" s="72" t="s">
        <v>100</v>
      </c>
      <c r="B2" s="72"/>
      <c r="C2" s="73"/>
      <c r="D2" s="74"/>
      <c r="E2" s="75"/>
      <c r="F2" s="92"/>
      <c r="G2" s="77" t="s">
        <v>113</v>
      </c>
    </row>
    <row r="3" spans="1:12" s="83" customFormat="1" ht="23.25" customHeight="1">
      <c r="A3" s="78"/>
      <c r="B3" s="79" t="s">
        <v>102</v>
      </c>
      <c r="C3" s="78" t="s">
        <v>103</v>
      </c>
      <c r="D3" s="80" t="s">
        <v>111</v>
      </c>
      <c r="E3" s="78" t="s">
        <v>105</v>
      </c>
      <c r="F3" s="82" t="s">
        <v>106</v>
      </c>
      <c r="G3" s="82" t="s">
        <v>107</v>
      </c>
      <c r="H3"/>
      <c r="I3"/>
      <c r="J3"/>
      <c r="K3"/>
      <c r="L3"/>
    </row>
    <row r="4" spans="1:12" s="83" customFormat="1" ht="13.5" customHeight="1">
      <c r="A4" s="84" t="str">
        <f>IF(F4&gt;0,(ROW()-3)&amp;".","")</f>
        <v>1.</v>
      </c>
      <c r="B4" s="85"/>
      <c r="C4" s="60" t="s">
        <v>158</v>
      </c>
      <c r="D4" s="58"/>
      <c r="E4" s="60" t="s">
        <v>108</v>
      </c>
      <c r="F4" s="58">
        <v>146</v>
      </c>
      <c r="G4" s="87">
        <f>IF(F4&gt;0,(INT(POWER(F4-75,1.348)*1.84523)),"")</f>
        <v>577</v>
      </c>
      <c r="H4"/>
      <c r="I4"/>
      <c r="J4"/>
      <c r="K4"/>
      <c r="L4"/>
    </row>
    <row r="5" spans="1:12" s="83" customFormat="1" ht="13.5" customHeight="1">
      <c r="A5" s="84" t="str">
        <f>IF(F5&gt;0,(ROW()-3)&amp;".","")</f>
        <v>2.</v>
      </c>
      <c r="B5" s="85"/>
      <c r="C5" s="60" t="s">
        <v>143</v>
      </c>
      <c r="D5" s="58"/>
      <c r="E5" s="60" t="s">
        <v>109</v>
      </c>
      <c r="F5" s="58">
        <v>138</v>
      </c>
      <c r="G5" s="87">
        <f aca="true" t="shared" si="0" ref="G5:G13">IF(F5&gt;0,(INT(POWER(F5-75,1.348)*1.84523)),"")</f>
        <v>491</v>
      </c>
      <c r="H5"/>
      <c r="I5"/>
      <c r="J5"/>
      <c r="K5"/>
      <c r="L5"/>
    </row>
    <row r="6" spans="1:12" s="83" customFormat="1" ht="13.5" customHeight="1">
      <c r="A6" s="84" t="str">
        <f>IF(F6&gt;0,(ROW()-3)&amp;".","")</f>
        <v>3.</v>
      </c>
      <c r="B6" s="85"/>
      <c r="C6" s="60" t="s">
        <v>159</v>
      </c>
      <c r="D6" s="58"/>
      <c r="E6" s="60" t="s">
        <v>109</v>
      </c>
      <c r="F6" s="58">
        <v>134</v>
      </c>
      <c r="G6" s="87">
        <f t="shared" si="0"/>
        <v>449</v>
      </c>
      <c r="H6"/>
      <c r="I6"/>
      <c r="J6"/>
      <c r="K6"/>
      <c r="L6"/>
    </row>
    <row r="7" spans="1:12" s="83" customFormat="1" ht="13.5" customHeight="1">
      <c r="A7" s="84" t="str">
        <f>IF(F7&gt;0,(ROW()-3)&amp;".","")</f>
        <v>4.</v>
      </c>
      <c r="B7" s="85"/>
      <c r="C7" s="60" t="s">
        <v>137</v>
      </c>
      <c r="D7" s="58"/>
      <c r="E7" s="60" t="s">
        <v>108</v>
      </c>
      <c r="F7" s="58">
        <v>134</v>
      </c>
      <c r="G7" s="87">
        <f t="shared" si="0"/>
        <v>449</v>
      </c>
      <c r="H7"/>
      <c r="I7"/>
      <c r="J7"/>
      <c r="K7"/>
      <c r="L7"/>
    </row>
    <row r="8" spans="1:12" s="83" customFormat="1" ht="13.5" customHeight="1">
      <c r="A8" s="84" t="str">
        <f>IF(F8&gt;0,(ROW()-3)&amp;".","")</f>
        <v>5.</v>
      </c>
      <c r="B8" s="85"/>
      <c r="C8" s="60" t="s">
        <v>157</v>
      </c>
      <c r="D8" s="58"/>
      <c r="E8" s="60" t="s">
        <v>108</v>
      </c>
      <c r="F8" s="58">
        <v>134</v>
      </c>
      <c r="G8" s="87">
        <f t="shared" si="0"/>
        <v>449</v>
      </c>
      <c r="H8"/>
      <c r="I8"/>
      <c r="J8"/>
      <c r="K8"/>
      <c r="L8"/>
    </row>
    <row r="9" spans="1:7" s="83" customFormat="1" ht="13.5" customHeight="1">
      <c r="A9" s="84" t="str">
        <f>IF(F9&gt;0,(ROW()-3)&amp;".","")</f>
        <v>6.</v>
      </c>
      <c r="B9" s="85"/>
      <c r="C9" s="60" t="s">
        <v>161</v>
      </c>
      <c r="D9" s="58"/>
      <c r="E9" s="60" t="s">
        <v>98</v>
      </c>
      <c r="F9" s="58">
        <v>134</v>
      </c>
      <c r="G9" s="87">
        <f t="shared" si="0"/>
        <v>449</v>
      </c>
    </row>
    <row r="10" spans="1:7" s="83" customFormat="1" ht="13.5" customHeight="1">
      <c r="A10" s="84" t="str">
        <f>IF(F10&gt;0,(ROW()-3)&amp;".","")</f>
        <v>7.</v>
      </c>
      <c r="B10" s="85"/>
      <c r="C10" s="60" t="s">
        <v>160</v>
      </c>
      <c r="D10" s="58"/>
      <c r="E10" s="60" t="s">
        <v>98</v>
      </c>
      <c r="F10" s="58">
        <v>130</v>
      </c>
      <c r="G10" s="87">
        <f t="shared" si="0"/>
        <v>409</v>
      </c>
    </row>
    <row r="11" spans="1:7" s="83" customFormat="1" ht="13.5" customHeight="1">
      <c r="A11" s="84" t="str">
        <f>IF(F11&gt;0,(ROW()-3)&amp;".","")</f>
        <v>8.</v>
      </c>
      <c r="B11"/>
      <c r="C11" s="60" t="s">
        <v>162</v>
      </c>
      <c r="D11"/>
      <c r="E11" s="60" t="s">
        <v>131</v>
      </c>
      <c r="F11" s="58">
        <v>130</v>
      </c>
      <c r="G11" s="87">
        <f t="shared" si="0"/>
        <v>409</v>
      </c>
    </row>
    <row r="12" spans="1:7" s="83" customFormat="1" ht="13.5" customHeight="1">
      <c r="A12" s="84" t="str">
        <f>IF(F12&gt;0,(ROW()-3)&amp;".","")</f>
        <v>9.</v>
      </c>
      <c r="B12" s="85"/>
      <c r="C12" s="60" t="s">
        <v>147</v>
      </c>
      <c r="D12" s="58"/>
      <c r="E12" s="60" t="s">
        <v>132</v>
      </c>
      <c r="F12" s="58">
        <v>118</v>
      </c>
      <c r="G12" s="87">
        <f t="shared" si="0"/>
        <v>293</v>
      </c>
    </row>
    <row r="13" spans="1:7" s="83" customFormat="1" ht="13.5" customHeight="1">
      <c r="A13" s="84" t="str">
        <f>IF(F13&gt;0,(ROW()-3)&amp;".","")</f>
        <v>10.</v>
      </c>
      <c r="B13" s="85"/>
      <c r="C13" s="60" t="s">
        <v>154</v>
      </c>
      <c r="D13" s="58"/>
      <c r="E13" s="60" t="s">
        <v>132</v>
      </c>
      <c r="F13" s="58">
        <v>114</v>
      </c>
      <c r="G13" s="87">
        <f t="shared" si="0"/>
        <v>257</v>
      </c>
    </row>
    <row r="14" spans="1:7" s="83" customFormat="1" ht="13.5" customHeight="1">
      <c r="A14"/>
      <c r="B14"/>
      <c r="C14"/>
      <c r="D14"/>
      <c r="E14"/>
      <c r="F14"/>
      <c r="G14"/>
    </row>
    <row r="15" spans="1:7" s="83" customFormat="1" ht="13.5" customHeight="1">
      <c r="A15"/>
      <c r="B15"/>
      <c r="C15"/>
      <c r="D15"/>
      <c r="E15"/>
      <c r="F15"/>
      <c r="G15"/>
    </row>
    <row r="16" spans="1:7" s="83" customFormat="1" ht="13.5" customHeight="1">
      <c r="A16"/>
      <c r="B16"/>
      <c r="C16"/>
      <c r="D16"/>
      <c r="E16"/>
      <c r="F16"/>
      <c r="G16"/>
    </row>
    <row r="17" spans="1:7" s="83" customFormat="1" ht="13.5" customHeight="1">
      <c r="A17"/>
      <c r="B17"/>
      <c r="C17"/>
      <c r="D17"/>
      <c r="E17"/>
      <c r="F17"/>
      <c r="G17"/>
    </row>
    <row r="18" spans="1:7" s="83" customFormat="1" ht="13.5" customHeight="1">
      <c r="A18"/>
      <c r="B18"/>
      <c r="C18"/>
      <c r="D18"/>
      <c r="E18"/>
      <c r="F18"/>
      <c r="G18"/>
    </row>
    <row r="19" spans="1:7" s="83" customFormat="1" ht="13.5" customHeight="1">
      <c r="A19"/>
      <c r="B19"/>
      <c r="C19"/>
      <c r="D19"/>
      <c r="E19"/>
      <c r="F19"/>
      <c r="G19"/>
    </row>
    <row r="20" spans="1:7" s="83" customFormat="1" ht="13.5" customHeight="1">
      <c r="A20"/>
      <c r="B20"/>
      <c r="C20"/>
      <c r="D20"/>
      <c r="E20"/>
      <c r="F20"/>
      <c r="G20"/>
    </row>
    <row r="21" spans="1:7" s="83" customFormat="1" ht="13.5" customHeight="1">
      <c r="A21"/>
      <c r="B21"/>
      <c r="C21"/>
      <c r="D21"/>
      <c r="E21"/>
      <c r="F21"/>
      <c r="G21"/>
    </row>
    <row r="22" spans="1:7" s="83" customFormat="1" ht="13.5" customHeight="1">
      <c r="A22"/>
      <c r="B22"/>
      <c r="C22"/>
      <c r="D22"/>
      <c r="E22"/>
      <c r="F22"/>
      <c r="G22"/>
    </row>
    <row r="23" spans="1:7" s="83" customFormat="1" ht="13.5" customHeight="1">
      <c r="A23"/>
      <c r="B23"/>
      <c r="C23"/>
      <c r="D23"/>
      <c r="E23"/>
      <c r="F23"/>
      <c r="G23"/>
    </row>
    <row r="24" spans="1:7" s="83" customFormat="1" ht="13.5" customHeight="1">
      <c r="A24"/>
      <c r="B24"/>
      <c r="C24"/>
      <c r="D24"/>
      <c r="E24"/>
      <c r="F24"/>
      <c r="G24"/>
    </row>
    <row r="25" spans="1:7" s="83" customFormat="1" ht="13.5" customHeight="1">
      <c r="A25"/>
      <c r="B25"/>
      <c r="C25"/>
      <c r="D25"/>
      <c r="E25"/>
      <c r="F25"/>
      <c r="G25"/>
    </row>
    <row r="26" spans="1:7" s="83" customFormat="1" ht="13.5" customHeight="1">
      <c r="A26"/>
      <c r="B26"/>
      <c r="C26"/>
      <c r="D26"/>
      <c r="E26"/>
      <c r="F26"/>
      <c r="G26"/>
    </row>
    <row r="27" spans="1:7" s="83" customFormat="1" ht="13.5" customHeight="1">
      <c r="A27"/>
      <c r="B27"/>
      <c r="C27"/>
      <c r="D27"/>
      <c r="E27"/>
      <c r="F27"/>
      <c r="G27"/>
    </row>
    <row r="28" spans="1:7" s="83" customFormat="1" ht="13.5" customHeight="1">
      <c r="A28"/>
      <c r="B28"/>
      <c r="C28"/>
      <c r="D28"/>
      <c r="E28"/>
      <c r="F28"/>
      <c r="G28"/>
    </row>
    <row r="29" spans="1:7" s="83" customFormat="1" ht="13.5" customHeight="1">
      <c r="A29"/>
      <c r="B29"/>
      <c r="C29"/>
      <c r="D29"/>
      <c r="E29"/>
      <c r="F29"/>
      <c r="G29"/>
    </row>
    <row r="30" spans="1:7" s="83" customFormat="1" ht="13.5" customHeight="1">
      <c r="A30"/>
      <c r="B30"/>
      <c r="C30"/>
      <c r="D30"/>
      <c r="E30"/>
      <c r="F30"/>
      <c r="G30"/>
    </row>
    <row r="31" spans="1:7" s="83" customFormat="1" ht="13.5" customHeight="1">
      <c r="A31"/>
      <c r="B31"/>
      <c r="C31"/>
      <c r="D31"/>
      <c r="E31"/>
      <c r="F31"/>
      <c r="G31"/>
    </row>
    <row r="32" spans="1:7" s="83" customFormat="1" ht="13.5" customHeight="1">
      <c r="A32"/>
      <c r="B32"/>
      <c r="C32"/>
      <c r="D32"/>
      <c r="E32"/>
      <c r="F32"/>
      <c r="G32"/>
    </row>
    <row r="33" spans="1:7" s="83" customFormat="1" ht="13.5" customHeight="1">
      <c r="A33"/>
      <c r="B33"/>
      <c r="C33"/>
      <c r="D33"/>
      <c r="E33"/>
      <c r="F33"/>
      <c r="G33"/>
    </row>
    <row r="34" spans="1:7" s="83" customFormat="1" ht="13.5" customHeight="1">
      <c r="A34"/>
      <c r="B34"/>
      <c r="C34"/>
      <c r="D34"/>
      <c r="E34"/>
      <c r="F34"/>
      <c r="G34"/>
    </row>
    <row r="35" spans="1:7" s="83" customFormat="1" ht="13.5" customHeight="1">
      <c r="A35"/>
      <c r="B35"/>
      <c r="C35"/>
      <c r="D35"/>
      <c r="E35"/>
      <c r="F35"/>
      <c r="G35"/>
    </row>
    <row r="36" spans="1:7" s="83" customFormat="1" ht="13.5" customHeight="1">
      <c r="A36"/>
      <c r="B36"/>
      <c r="C36"/>
      <c r="D36"/>
      <c r="E36"/>
      <c r="F36"/>
      <c r="G36"/>
    </row>
    <row r="37" spans="1:7" s="83" customFormat="1" ht="13.5" customHeight="1">
      <c r="A37"/>
      <c r="B37"/>
      <c r="C37"/>
      <c r="D37"/>
      <c r="E37"/>
      <c r="F37"/>
      <c r="G37"/>
    </row>
    <row r="38" spans="1:7" s="83" customFormat="1" ht="13.5" customHeight="1">
      <c r="A38"/>
      <c r="B38"/>
      <c r="C38"/>
      <c r="D38"/>
      <c r="E38"/>
      <c r="F38"/>
      <c r="G38"/>
    </row>
    <row r="39" spans="1:7" s="83" customFormat="1" ht="13.5" customHeight="1">
      <c r="A39"/>
      <c r="B39"/>
      <c r="C39"/>
      <c r="D39"/>
      <c r="E39"/>
      <c r="F39"/>
      <c r="G39"/>
    </row>
    <row r="40" spans="1:7" s="83" customFormat="1" ht="13.5" customHeight="1">
      <c r="A40"/>
      <c r="B40"/>
      <c r="C40"/>
      <c r="D40"/>
      <c r="E40"/>
      <c r="F40"/>
      <c r="G40"/>
    </row>
    <row r="41" spans="1:7" s="83" customFormat="1" ht="13.5" customHeight="1">
      <c r="A41"/>
      <c r="B41"/>
      <c r="C41"/>
      <c r="D41"/>
      <c r="E41"/>
      <c r="F41"/>
      <c r="G41"/>
    </row>
    <row r="42" spans="1:7" s="83" customFormat="1" ht="13.5" customHeight="1">
      <c r="A42"/>
      <c r="B42"/>
      <c r="C42"/>
      <c r="D42"/>
      <c r="E42"/>
      <c r="F42"/>
      <c r="G42"/>
    </row>
    <row r="43" spans="1:7" s="83" customFormat="1" ht="13.5" customHeight="1">
      <c r="A43"/>
      <c r="B43"/>
      <c r="C43"/>
      <c r="D43"/>
      <c r="E43"/>
      <c r="F43"/>
      <c r="G43"/>
    </row>
    <row r="44" spans="1:7" s="83" customFormat="1" ht="13.5" customHeight="1">
      <c r="A44"/>
      <c r="B44"/>
      <c r="C44"/>
      <c r="D44"/>
      <c r="E44"/>
      <c r="F44"/>
      <c r="G44"/>
    </row>
    <row r="45" spans="1:7" s="83" customFormat="1" ht="13.5" customHeight="1">
      <c r="A45"/>
      <c r="B45"/>
      <c r="C45"/>
      <c r="D45"/>
      <c r="E45"/>
      <c r="F45"/>
      <c r="G45"/>
    </row>
    <row r="46" spans="1:7" s="83" customFormat="1" ht="13.5" customHeight="1">
      <c r="A46"/>
      <c r="B46"/>
      <c r="C46"/>
      <c r="D46"/>
      <c r="E46"/>
      <c r="F46"/>
      <c r="G46"/>
    </row>
    <row r="47" spans="1:7" s="83" customFormat="1" ht="13.5" customHeight="1">
      <c r="A47"/>
      <c r="B47"/>
      <c r="C47"/>
      <c r="D47"/>
      <c r="E47"/>
      <c r="F47"/>
      <c r="G47"/>
    </row>
    <row r="48" spans="4:7" ht="12.75">
      <c r="D48"/>
      <c r="F48"/>
      <c r="G48"/>
    </row>
    <row r="49" spans="4:7" ht="12.75">
      <c r="D49"/>
      <c r="F49"/>
      <c r="G49"/>
    </row>
    <row r="50" spans="4:7" ht="12.75">
      <c r="D50"/>
      <c r="F50"/>
      <c r="G50"/>
    </row>
    <row r="51" spans="4:7" ht="12.75">
      <c r="D51"/>
      <c r="F51"/>
      <c r="G51"/>
    </row>
  </sheetData>
  <dataValidations count="2">
    <dataValidation allowBlank="1" showInputMessage="1" showErrorMessage="1" prompt="Buňka obsahuje vzorec, NEPŘEPSAT!" sqref="G4:G13">
      <formula1>0</formula1>
      <formula2>0</formula2>
    </dataValidation>
    <dataValidation allowBlank="1" showInputMessage="1" showErrorMessage="1" prompt="Buňka obsahuje vzorec. Nevyplňovat!" sqref="A4:A8 A9:A12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X49"/>
  <sheetViews>
    <sheetView workbookViewId="0" topLeftCell="A1">
      <selection activeCell="E17" sqref="E17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50390625" style="1" customWidth="1"/>
    <col min="5" max="5" width="26.50390625" style="0" customWidth="1"/>
    <col min="6" max="6" width="9.625" style="1" customWidth="1"/>
    <col min="7" max="7" width="10.875" style="1" customWidth="1"/>
  </cols>
  <sheetData>
    <row r="2" spans="1:7" s="60" customFormat="1" ht="21.75" customHeight="1">
      <c r="A2" s="72" t="s">
        <v>100</v>
      </c>
      <c r="B2" s="72"/>
      <c r="C2" s="73"/>
      <c r="D2" s="74"/>
      <c r="E2" s="75"/>
      <c r="F2" s="92"/>
      <c r="G2" s="77" t="s">
        <v>114</v>
      </c>
    </row>
    <row r="3" spans="1:24" s="83" customFormat="1" ht="23.25" customHeight="1">
      <c r="A3" s="78"/>
      <c r="B3" s="79" t="s">
        <v>102</v>
      </c>
      <c r="C3" s="78" t="s">
        <v>103</v>
      </c>
      <c r="D3" s="80" t="s">
        <v>111</v>
      </c>
      <c r="E3" s="78" t="s">
        <v>105</v>
      </c>
      <c r="F3" s="82" t="s">
        <v>106</v>
      </c>
      <c r="G3" s="82" t="s">
        <v>107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6" customFormat="1" ht="13.5" customHeight="1">
      <c r="A4" s="84" t="str">
        <f>IF(F5&gt;0,(ROW()-3)&amp;".","")</f>
        <v>1.</v>
      </c>
      <c r="B4" s="85"/>
      <c r="C4" s="60" t="s">
        <v>120</v>
      </c>
      <c r="D4"/>
      <c r="E4" s="60" t="s">
        <v>109</v>
      </c>
      <c r="F4" s="1">
        <v>454</v>
      </c>
      <c r="G4" s="87">
        <f>IF(F4&gt;0,(INT(POWER(F4-210,1.41)*0.188807)),"")</f>
        <v>438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6" customFormat="1" ht="13.5" customHeight="1">
      <c r="A5" s="108" t="s">
        <v>174</v>
      </c>
      <c r="B5"/>
      <c r="C5" s="60" t="s">
        <v>124</v>
      </c>
      <c r="D5"/>
      <c r="E5" s="60" t="s">
        <v>131</v>
      </c>
      <c r="F5" s="58">
        <v>450</v>
      </c>
      <c r="G5" s="87">
        <f>IF(F5&gt;0,(INT(POWER(F5-210,1.41)*0.188807)),"")</f>
        <v>428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6" customFormat="1" ht="13.5" customHeight="1">
      <c r="A6" s="109" t="s">
        <v>175</v>
      </c>
      <c r="B6" s="85"/>
      <c r="C6" s="60" t="s">
        <v>142</v>
      </c>
      <c r="D6" s="58"/>
      <c r="E6" s="60" t="s">
        <v>108</v>
      </c>
      <c r="F6" s="58">
        <v>436</v>
      </c>
      <c r="G6" s="87">
        <f>IF(F6&gt;0,(INT(POWER(F6-210,1.41)*0.188807)),"")</f>
        <v>393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6" customFormat="1" ht="13.5" customHeight="1">
      <c r="A7" s="108" t="s">
        <v>176</v>
      </c>
      <c r="B7"/>
      <c r="C7" s="60" t="s">
        <v>122</v>
      </c>
      <c r="D7"/>
      <c r="E7" s="60" t="s">
        <v>108</v>
      </c>
      <c r="F7" s="58">
        <v>432</v>
      </c>
      <c r="G7" s="87">
        <f>IF(F7&gt;0,(INT(POWER(F7-210,1.41)*0.188807)),"")</f>
        <v>384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6" customFormat="1" ht="13.5" customHeight="1">
      <c r="A8" s="109" t="s">
        <v>22</v>
      </c>
      <c r="B8" s="85"/>
      <c r="C8" s="60" t="s">
        <v>143</v>
      </c>
      <c r="D8" s="58"/>
      <c r="E8" s="60" t="s">
        <v>109</v>
      </c>
      <c r="F8" s="58">
        <v>430</v>
      </c>
      <c r="G8" s="87">
        <f>IF(F8&gt;0,(INT(POWER(F8-210,1.41)*0.188807)),"")</f>
        <v>379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6" customFormat="1" ht="13.5" customHeight="1">
      <c r="A9" s="109" t="s">
        <v>25</v>
      </c>
      <c r="B9" s="85"/>
      <c r="C9" s="60" t="s">
        <v>141</v>
      </c>
      <c r="D9" s="58"/>
      <c r="E9" s="60" t="s">
        <v>108</v>
      </c>
      <c r="F9" s="58">
        <v>424</v>
      </c>
      <c r="G9" s="87">
        <f>IF(F9&gt;0,(INT(POWER(F9-210,1.41)*0.188807)),"")</f>
        <v>364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6" customFormat="1" ht="13.5" customHeight="1">
      <c r="A10" s="109" t="s">
        <v>30</v>
      </c>
      <c r="B10" s="85"/>
      <c r="C10" s="60" t="s">
        <v>171</v>
      </c>
      <c r="D10" s="58"/>
      <c r="E10" s="60" t="s">
        <v>109</v>
      </c>
      <c r="F10" s="58">
        <v>403</v>
      </c>
      <c r="G10" s="87">
        <f>IF(F10&gt;0,(INT(POWER(F10-210,1.41)*0.188807)),"")</f>
        <v>315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7" s="86" customFormat="1" ht="13.5" customHeight="1">
      <c r="A11" s="108" t="s">
        <v>35</v>
      </c>
      <c r="B11"/>
      <c r="C11" s="60" t="s">
        <v>172</v>
      </c>
      <c r="D11"/>
      <c r="E11" s="60" t="s">
        <v>132</v>
      </c>
      <c r="F11" s="58">
        <v>389</v>
      </c>
      <c r="G11" s="87">
        <f>IF(F11&gt;0,(INT(POWER(F11-210,1.41)*0.188807)),"")</f>
        <v>283</v>
      </c>
    </row>
    <row r="12" spans="1:7" s="86" customFormat="1" ht="13.5" customHeight="1">
      <c r="A12" s="108" t="s">
        <v>40</v>
      </c>
      <c r="B12"/>
      <c r="C12" s="60" t="s">
        <v>148</v>
      </c>
      <c r="D12"/>
      <c r="E12" s="60" t="s">
        <v>131</v>
      </c>
      <c r="F12" s="58">
        <v>387</v>
      </c>
      <c r="G12" s="87">
        <f>IF(F12&gt;0,(INT(POWER(F12-210,1.41)*0.188807)),"")</f>
        <v>279</v>
      </c>
    </row>
    <row r="13" spans="1:8" s="86" customFormat="1" ht="13.5" customHeight="1">
      <c r="A13" s="109" t="s">
        <v>45</v>
      </c>
      <c r="B13" s="85"/>
      <c r="C13" s="60" t="s">
        <v>146</v>
      </c>
      <c r="D13" s="58"/>
      <c r="E13" s="60" t="s">
        <v>132</v>
      </c>
      <c r="F13" s="58">
        <v>359</v>
      </c>
      <c r="G13" s="87">
        <f>IF(F13&gt;0,(INT(POWER(F13-210,1.41)*0.188807)),"")</f>
        <v>218</v>
      </c>
      <c r="H13"/>
    </row>
    <row r="14" spans="1:8" s="86" customFormat="1" ht="13.5" customHeight="1">
      <c r="A14" s="109" t="s">
        <v>49</v>
      </c>
      <c r="B14" s="85"/>
      <c r="C14" s="60" t="s">
        <v>147</v>
      </c>
      <c r="D14" s="58"/>
      <c r="E14" s="60" t="s">
        <v>132</v>
      </c>
      <c r="F14" s="58">
        <v>343</v>
      </c>
      <c r="G14" s="87">
        <f>IF(F14&gt;0,(INT(POWER(F14-210,1.41)*0.188807)),"")</f>
        <v>186</v>
      </c>
      <c r="H14"/>
    </row>
    <row r="15" spans="1:8" s="86" customFormat="1" ht="13.5" customHeight="1">
      <c r="A15" s="109" t="s">
        <v>56</v>
      </c>
      <c r="B15" s="85"/>
      <c r="C15" s="60" t="s">
        <v>144</v>
      </c>
      <c r="D15" s="58"/>
      <c r="E15" s="60" t="s">
        <v>98</v>
      </c>
      <c r="F15" s="58">
        <v>312</v>
      </c>
      <c r="G15" s="87">
        <f>IF(F15&gt;0,(INT(POWER(F15-210,1.41)*0.188807)),"")</f>
        <v>128</v>
      </c>
      <c r="H15"/>
    </row>
    <row r="16" spans="1:8" s="86" customFormat="1" ht="13.5" customHeight="1">
      <c r="A16" s="109" t="s">
        <v>173</v>
      </c>
      <c r="B16" s="85"/>
      <c r="C16" s="60" t="s">
        <v>145</v>
      </c>
      <c r="D16" s="58"/>
      <c r="E16" s="60" t="s">
        <v>98</v>
      </c>
      <c r="F16" s="58">
        <v>310</v>
      </c>
      <c r="G16" s="87">
        <f>IF(F16&gt;0,(INT(POWER(F16-210,1.41)*0.188807)),"")</f>
        <v>124</v>
      </c>
      <c r="H16"/>
    </row>
    <row r="17" spans="1:8" s="86" customFormat="1" ht="13.5" customHeight="1">
      <c r="A17"/>
      <c r="B17"/>
      <c r="C17"/>
      <c r="D17"/>
      <c r="E17"/>
      <c r="F17"/>
      <c r="G17"/>
      <c r="H17"/>
    </row>
    <row r="18" spans="1:8" s="86" customFormat="1" ht="13.5" customHeight="1">
      <c r="A18"/>
      <c r="B18"/>
      <c r="C18"/>
      <c r="D18"/>
      <c r="E18"/>
      <c r="F18"/>
      <c r="G18"/>
      <c r="H18"/>
    </row>
    <row r="19" spans="1:8" s="86" customFormat="1" ht="13.5" customHeight="1">
      <c r="A19"/>
      <c r="B19"/>
      <c r="C19"/>
      <c r="D19"/>
      <c r="E19"/>
      <c r="F19"/>
      <c r="G19"/>
      <c r="H19"/>
    </row>
    <row r="20" spans="1:8" s="86" customFormat="1" ht="13.5" customHeight="1">
      <c r="A20"/>
      <c r="B20"/>
      <c r="C20"/>
      <c r="D20"/>
      <c r="E20"/>
      <c r="F20"/>
      <c r="G20"/>
      <c r="H20"/>
    </row>
    <row r="21" spans="1:8" s="86" customFormat="1" ht="13.5" customHeight="1">
      <c r="A21"/>
      <c r="B21"/>
      <c r="C21"/>
      <c r="D21"/>
      <c r="E21"/>
      <c r="F21"/>
      <c r="G21"/>
      <c r="H21"/>
    </row>
    <row r="22" spans="1:8" s="86" customFormat="1" ht="13.5" customHeight="1">
      <c r="A22"/>
      <c r="B22"/>
      <c r="C22"/>
      <c r="D22"/>
      <c r="E22"/>
      <c r="F22"/>
      <c r="G22"/>
      <c r="H22"/>
    </row>
    <row r="23" spans="1:8" s="86" customFormat="1" ht="13.5" customHeight="1">
      <c r="A23"/>
      <c r="B23"/>
      <c r="C23"/>
      <c r="D23"/>
      <c r="E23"/>
      <c r="F23"/>
      <c r="G23"/>
      <c r="H23"/>
    </row>
    <row r="24" spans="1:8" s="86" customFormat="1" ht="13.5" customHeight="1">
      <c r="A24"/>
      <c r="B24"/>
      <c r="C24"/>
      <c r="D24"/>
      <c r="E24"/>
      <c r="F24"/>
      <c r="G24"/>
      <c r="H24"/>
    </row>
    <row r="25" spans="1:8" s="86" customFormat="1" ht="13.5" customHeight="1">
      <c r="A25"/>
      <c r="B25"/>
      <c r="C25"/>
      <c r="D25"/>
      <c r="E25"/>
      <c r="F25"/>
      <c r="G25"/>
      <c r="H25"/>
    </row>
    <row r="26" spans="1:8" s="86" customFormat="1" ht="13.5" customHeight="1">
      <c r="A26"/>
      <c r="B26"/>
      <c r="C26"/>
      <c r="D26"/>
      <c r="E26"/>
      <c r="F26"/>
      <c r="G26"/>
      <c r="H26"/>
    </row>
    <row r="27" spans="1:8" s="86" customFormat="1" ht="13.5" customHeight="1">
      <c r="A27"/>
      <c r="B27"/>
      <c r="C27"/>
      <c r="D27"/>
      <c r="E27"/>
      <c r="F27"/>
      <c r="G27"/>
      <c r="H27"/>
    </row>
    <row r="28" spans="1:8" s="86" customFormat="1" ht="13.5" customHeight="1">
      <c r="A28"/>
      <c r="B28"/>
      <c r="C28"/>
      <c r="D28"/>
      <c r="E28"/>
      <c r="F28"/>
      <c r="G28"/>
      <c r="H28"/>
    </row>
    <row r="29" spans="1:8" s="86" customFormat="1" ht="13.5" customHeight="1">
      <c r="A29"/>
      <c r="B29"/>
      <c r="C29"/>
      <c r="D29"/>
      <c r="E29"/>
      <c r="F29"/>
      <c r="G29"/>
      <c r="H29"/>
    </row>
    <row r="30" spans="1:8" s="86" customFormat="1" ht="13.5" customHeight="1">
      <c r="A30"/>
      <c r="B30"/>
      <c r="C30"/>
      <c r="D30"/>
      <c r="E30"/>
      <c r="F30"/>
      <c r="G30"/>
      <c r="H30"/>
    </row>
    <row r="31" spans="1:8" s="86" customFormat="1" ht="13.5" customHeight="1">
      <c r="A31"/>
      <c r="B31"/>
      <c r="C31"/>
      <c r="D31"/>
      <c r="E31"/>
      <c r="F31"/>
      <c r="G31"/>
      <c r="H31"/>
    </row>
    <row r="32" spans="1:8" s="86" customFormat="1" ht="13.5" customHeight="1">
      <c r="A32"/>
      <c r="B32"/>
      <c r="C32"/>
      <c r="D32"/>
      <c r="E32"/>
      <c r="F32"/>
      <c r="G32"/>
      <c r="H32"/>
    </row>
    <row r="33" spans="1:8" s="86" customFormat="1" ht="13.5" customHeight="1">
      <c r="A33"/>
      <c r="B33"/>
      <c r="C33"/>
      <c r="D33"/>
      <c r="E33"/>
      <c r="F33"/>
      <c r="G33"/>
      <c r="H33"/>
    </row>
    <row r="34" spans="1:8" s="86" customFormat="1" ht="13.5" customHeight="1">
      <c r="A34"/>
      <c r="B34"/>
      <c r="C34"/>
      <c r="D34"/>
      <c r="E34"/>
      <c r="F34"/>
      <c r="G34"/>
      <c r="H34"/>
    </row>
    <row r="35" spans="1:8" s="86" customFormat="1" ht="13.5" customHeight="1">
      <c r="A35"/>
      <c r="B35"/>
      <c r="C35"/>
      <c r="D35"/>
      <c r="E35"/>
      <c r="F35"/>
      <c r="G35"/>
      <c r="H35"/>
    </row>
    <row r="36" spans="1:8" s="86" customFormat="1" ht="13.5" customHeight="1">
      <c r="A36"/>
      <c r="B36"/>
      <c r="C36"/>
      <c r="D36"/>
      <c r="E36"/>
      <c r="F36"/>
      <c r="G36"/>
      <c r="H36"/>
    </row>
    <row r="37" spans="1:8" s="86" customFormat="1" ht="13.5" customHeight="1">
      <c r="A37"/>
      <c r="B37"/>
      <c r="C37"/>
      <c r="D37"/>
      <c r="E37"/>
      <c r="F37"/>
      <c r="G37"/>
      <c r="H37"/>
    </row>
    <row r="38" spans="1:8" s="86" customFormat="1" ht="13.5" customHeight="1">
      <c r="A38"/>
      <c r="B38"/>
      <c r="C38"/>
      <c r="D38"/>
      <c r="E38"/>
      <c r="F38"/>
      <c r="G38"/>
      <c r="H38"/>
    </row>
    <row r="39" spans="1:8" s="86" customFormat="1" ht="13.5" customHeight="1">
      <c r="A39"/>
      <c r="B39"/>
      <c r="C39"/>
      <c r="D39"/>
      <c r="E39"/>
      <c r="F39"/>
      <c r="G39"/>
      <c r="H39"/>
    </row>
    <row r="40" spans="1:8" s="86" customFormat="1" ht="13.5" customHeight="1">
      <c r="A40"/>
      <c r="B40"/>
      <c r="C40"/>
      <c r="D40"/>
      <c r="E40"/>
      <c r="F40"/>
      <c r="G40"/>
      <c r="H40"/>
    </row>
    <row r="41" spans="1:8" s="86" customFormat="1" ht="13.5" customHeight="1">
      <c r="A41"/>
      <c r="B41"/>
      <c r="C41"/>
      <c r="D41"/>
      <c r="E41"/>
      <c r="F41"/>
      <c r="G41"/>
      <c r="H41"/>
    </row>
    <row r="42" spans="1:8" s="86" customFormat="1" ht="13.5" customHeight="1">
      <c r="A42"/>
      <c r="B42"/>
      <c r="C42"/>
      <c r="D42"/>
      <c r="E42"/>
      <c r="F42"/>
      <c r="G42"/>
      <c r="H42"/>
    </row>
    <row r="43" spans="1:8" s="86" customFormat="1" ht="13.5" customHeight="1">
      <c r="A43"/>
      <c r="B43"/>
      <c r="C43"/>
      <c r="D43"/>
      <c r="E43"/>
      <c r="F43"/>
      <c r="G43"/>
      <c r="H43"/>
    </row>
    <row r="44" spans="1:8" s="86" customFormat="1" ht="13.5" customHeight="1">
      <c r="A44"/>
      <c r="B44"/>
      <c r="C44"/>
      <c r="D44"/>
      <c r="E44"/>
      <c r="F44"/>
      <c r="G44"/>
      <c r="H44"/>
    </row>
    <row r="45" spans="1:8" s="86" customFormat="1" ht="13.5" customHeight="1">
      <c r="A45"/>
      <c r="B45"/>
      <c r="C45"/>
      <c r="D45"/>
      <c r="E45"/>
      <c r="F45"/>
      <c r="G45"/>
      <c r="H45"/>
    </row>
    <row r="46" spans="1:8" s="86" customFormat="1" ht="13.5" customHeight="1">
      <c r="A46"/>
      <c r="B46"/>
      <c r="C46"/>
      <c r="D46"/>
      <c r="E46"/>
      <c r="F46"/>
      <c r="G46"/>
      <c r="H46"/>
    </row>
    <row r="47" spans="1:8" s="86" customFormat="1" ht="13.5" customHeight="1">
      <c r="A47"/>
      <c r="B47"/>
      <c r="C47"/>
      <c r="D47"/>
      <c r="E47"/>
      <c r="F47"/>
      <c r="G47"/>
      <c r="H47"/>
    </row>
    <row r="48" spans="1:8" s="86" customFormat="1" ht="13.5" customHeight="1">
      <c r="A48"/>
      <c r="B48"/>
      <c r="C48"/>
      <c r="D48"/>
      <c r="E48"/>
      <c r="F48"/>
      <c r="G48"/>
      <c r="H48"/>
    </row>
    <row r="49" spans="4:7" ht="12.75">
      <c r="D49"/>
      <c r="F49"/>
      <c r="G49"/>
    </row>
  </sheetData>
  <dataValidations count="2">
    <dataValidation allowBlank="1" showInputMessage="1" showErrorMessage="1" prompt="Buňka obsahuje vzorec, NEPŘEPSAT!" sqref="G4:G16">
      <formula1>0</formula1>
      <formula2>0</formula2>
    </dataValidation>
    <dataValidation allowBlank="1" showInputMessage="1" showErrorMessage="1" prompt="Buňka obsahuje vzorec. Nevyplňovat!" sqref="A4:A12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">
      <selection activeCell="D22" sqref="D22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50390625" style="1" customWidth="1"/>
    <col min="5" max="5" width="26.50390625" style="0" customWidth="1"/>
    <col min="6" max="6" width="9.375" style="97" customWidth="1"/>
    <col min="7" max="7" width="9.125" style="1" customWidth="1"/>
  </cols>
  <sheetData>
    <row r="2" spans="1:7" s="60" customFormat="1" ht="21.75" customHeight="1">
      <c r="A2" s="72" t="s">
        <v>100</v>
      </c>
      <c r="B2" s="72"/>
      <c r="C2" s="73"/>
      <c r="D2" s="74"/>
      <c r="E2" s="75"/>
      <c r="F2" s="98"/>
      <c r="G2" s="77" t="s">
        <v>115</v>
      </c>
    </row>
    <row r="3" spans="1:7" s="83" customFormat="1" ht="23.25" customHeight="1">
      <c r="A3" s="78"/>
      <c r="B3" s="79" t="s">
        <v>102</v>
      </c>
      <c r="C3" s="78" t="s">
        <v>103</v>
      </c>
      <c r="D3" s="80" t="s">
        <v>111</v>
      </c>
      <c r="E3" s="78" t="s">
        <v>105</v>
      </c>
      <c r="F3" s="99" t="s">
        <v>106</v>
      </c>
      <c r="G3" s="82" t="s">
        <v>107</v>
      </c>
    </row>
    <row r="4" spans="1:12" s="83" customFormat="1" ht="13.5" customHeight="1">
      <c r="A4" s="84" t="str">
        <f>IF(F4&gt;0,(ROW()-3)&amp;".","")</f>
        <v>1.</v>
      </c>
      <c r="B4" s="85"/>
      <c r="C4" s="60" t="s">
        <v>165</v>
      </c>
      <c r="D4" s="58"/>
      <c r="E4" s="60" t="s">
        <v>109</v>
      </c>
      <c r="F4" s="59">
        <v>11.61</v>
      </c>
      <c r="G4" s="87">
        <f>IF(F4&gt;0,(INT(POWER(F4-1.5,1.05)*56.0211)),"")</f>
        <v>635</v>
      </c>
      <c r="H4"/>
      <c r="I4"/>
      <c r="J4"/>
      <c r="K4"/>
      <c r="L4"/>
    </row>
    <row r="5" spans="1:12" s="83" customFormat="1" ht="13.5" customHeight="1">
      <c r="A5" s="84" t="str">
        <f>IF(F5&gt;0,(ROW()-3)&amp;".","")</f>
        <v>2.</v>
      </c>
      <c r="B5" s="85"/>
      <c r="C5" s="60" t="s">
        <v>166</v>
      </c>
      <c r="D5" s="58"/>
      <c r="E5" s="60" t="s">
        <v>109</v>
      </c>
      <c r="F5" s="59">
        <v>10.6</v>
      </c>
      <c r="G5" s="87">
        <f>IF(F5&gt;0,(INT(POWER(F5-1.5,1.05)*56.0211)),"")</f>
        <v>569</v>
      </c>
      <c r="H5"/>
      <c r="I5"/>
      <c r="J5"/>
      <c r="K5"/>
      <c r="L5"/>
    </row>
    <row r="6" spans="1:12" s="83" customFormat="1" ht="13.5" customHeight="1">
      <c r="A6" s="84" t="str">
        <f>IF(F6&gt;0,(ROW()-3)&amp;".","")</f>
        <v>3.</v>
      </c>
      <c r="B6" s="85"/>
      <c r="C6" s="60" t="s">
        <v>152</v>
      </c>
      <c r="D6" s="58"/>
      <c r="E6" s="60" t="s">
        <v>131</v>
      </c>
      <c r="F6" s="59">
        <v>9.85</v>
      </c>
      <c r="G6" s="87">
        <f>IF(F6&gt;0,(INT(POWER(F6-1.5,1.05)*56.0211)),"")</f>
        <v>520</v>
      </c>
      <c r="H6"/>
      <c r="I6"/>
      <c r="J6"/>
      <c r="K6"/>
      <c r="L6"/>
    </row>
    <row r="7" spans="1:12" s="83" customFormat="1" ht="13.5" customHeight="1">
      <c r="A7" s="84" t="str">
        <f>IF(F7&gt;0,(ROW()-3)&amp;".","")</f>
        <v>4.</v>
      </c>
      <c r="B7" s="85"/>
      <c r="C7" s="60" t="s">
        <v>142</v>
      </c>
      <c r="D7" s="58"/>
      <c r="E7" s="60" t="s">
        <v>108</v>
      </c>
      <c r="F7" s="59">
        <v>9.48</v>
      </c>
      <c r="G7" s="87">
        <f>IF(F7&gt;0,(INT(POWER(F7-1.5,1.05)*56.0211)),"")</f>
        <v>495</v>
      </c>
      <c r="H7"/>
      <c r="I7"/>
      <c r="J7"/>
      <c r="K7"/>
      <c r="L7"/>
    </row>
    <row r="8" spans="1:12" s="83" customFormat="1" ht="13.5" customHeight="1">
      <c r="A8" s="84" t="str">
        <f>IF(F8&gt;0,(ROW()-3)&amp;".","")</f>
        <v>5.</v>
      </c>
      <c r="B8" s="85"/>
      <c r="C8" s="60" t="s">
        <v>148</v>
      </c>
      <c r="D8" s="58"/>
      <c r="E8" s="60" t="s">
        <v>131</v>
      </c>
      <c r="F8" s="59">
        <v>9.48</v>
      </c>
      <c r="G8" s="87">
        <f>IF(F8&gt;0,(INT(POWER(F8-1.5,1.05)*56.0211)),"")</f>
        <v>495</v>
      </c>
      <c r="H8"/>
      <c r="I8"/>
      <c r="J8"/>
      <c r="K8"/>
      <c r="L8"/>
    </row>
    <row r="9" spans="1:12" s="83" customFormat="1" ht="13.5" customHeight="1">
      <c r="A9" s="84" t="str">
        <f>IF(F9&gt;0,(ROW()-3)&amp;".","")</f>
        <v>6.</v>
      </c>
      <c r="B9" s="85"/>
      <c r="C9" s="60" t="s">
        <v>134</v>
      </c>
      <c r="D9" s="58"/>
      <c r="E9" s="60" t="s">
        <v>109</v>
      </c>
      <c r="F9" s="59">
        <v>9.38</v>
      </c>
      <c r="G9" s="87">
        <f>IF(F9&gt;0,(INT(POWER(F9-1.5,1.05)*56.0211)),"")</f>
        <v>489</v>
      </c>
      <c r="H9"/>
      <c r="I9"/>
      <c r="J9"/>
      <c r="K9"/>
      <c r="L9"/>
    </row>
    <row r="10" spans="1:12" s="83" customFormat="1" ht="13.5" customHeight="1">
      <c r="A10" s="84" t="str">
        <f>IF(F10&gt;0,(ROW()-3)&amp;".","")</f>
        <v>7.</v>
      </c>
      <c r="B10" s="85"/>
      <c r="C10" s="60" t="s">
        <v>167</v>
      </c>
      <c r="D10" s="58"/>
      <c r="E10" s="60" t="s">
        <v>131</v>
      </c>
      <c r="F10" s="59">
        <v>8.58</v>
      </c>
      <c r="G10" s="87">
        <f>IF(F10&gt;0,(INT(POWER(F10-1.5,1.05)*56.0211)),"")</f>
        <v>437</v>
      </c>
      <c r="H10"/>
      <c r="I10"/>
      <c r="J10"/>
      <c r="K10"/>
      <c r="L10"/>
    </row>
    <row r="11" spans="1:7" s="83" customFormat="1" ht="13.5" customHeight="1">
      <c r="A11" s="84" t="str">
        <f>IF(F11&gt;0,(ROW()-3)&amp;".","")</f>
        <v>8.</v>
      </c>
      <c r="B11" s="85"/>
      <c r="C11" s="60" t="s">
        <v>163</v>
      </c>
      <c r="D11" s="58"/>
      <c r="E11" s="60" t="s">
        <v>108</v>
      </c>
      <c r="F11" s="59">
        <v>8.4</v>
      </c>
      <c r="G11" s="87">
        <f>IF(F11&gt;0,(INT(POWER(F11-1.5,1.05)*56.0211)),"")</f>
        <v>425</v>
      </c>
    </row>
    <row r="12" spans="1:7" s="83" customFormat="1" ht="13.5" customHeight="1">
      <c r="A12" s="108" t="str">
        <f>IF(F12&gt;0,(ROW()-3)&amp;".","")</f>
        <v>9.</v>
      </c>
      <c r="B12"/>
      <c r="C12" s="60" t="s">
        <v>129</v>
      </c>
      <c r="D12"/>
      <c r="E12" s="60" t="s">
        <v>132</v>
      </c>
      <c r="F12" s="59">
        <v>8.33</v>
      </c>
      <c r="G12" s="87">
        <f>IF(F12&gt;0,(INT(POWER(F12-1.5,1.05)*56.0211)),"")</f>
        <v>421</v>
      </c>
    </row>
    <row r="13" spans="1:7" s="83" customFormat="1" ht="13.5" customHeight="1">
      <c r="A13" s="84" t="str">
        <f>IF(F13&gt;0,(ROW()-3)&amp;".","")</f>
        <v>10.</v>
      </c>
      <c r="B13" s="85"/>
      <c r="C13" s="60" t="s">
        <v>164</v>
      </c>
      <c r="D13" s="58"/>
      <c r="E13" s="60" t="s">
        <v>108</v>
      </c>
      <c r="F13" s="59">
        <v>7.95</v>
      </c>
      <c r="G13" s="87">
        <f>IF(F13&gt;0,(INT(POWER(F13-1.5,1.05)*56.0211)),"")</f>
        <v>396</v>
      </c>
    </row>
    <row r="14" spans="1:7" s="83" customFormat="1" ht="13.5" customHeight="1">
      <c r="A14" s="84" t="str">
        <f>IF(F14&gt;0,(ROW()-3)&amp;".","")</f>
        <v>11.</v>
      </c>
      <c r="B14" s="85"/>
      <c r="C14" s="60" t="s">
        <v>169</v>
      </c>
      <c r="D14" s="58"/>
      <c r="E14" s="60" t="s">
        <v>132</v>
      </c>
      <c r="F14" s="59">
        <v>7.94</v>
      </c>
      <c r="G14" s="87">
        <f>IF(F14&gt;0,(INT(POWER(F14-1.5,1.05)*56.0211)),"")</f>
        <v>395</v>
      </c>
    </row>
    <row r="15" spans="1:7" s="83" customFormat="1" ht="13.5" customHeight="1">
      <c r="A15" s="84" t="str">
        <f>IF(F15&gt;0,(ROW()-3)&amp;".","")</f>
        <v>12.</v>
      </c>
      <c r="B15" s="85"/>
      <c r="C15" s="60" t="s">
        <v>161</v>
      </c>
      <c r="D15" s="58"/>
      <c r="E15" s="60" t="s">
        <v>98</v>
      </c>
      <c r="F15" s="59">
        <v>7.84</v>
      </c>
      <c r="G15" s="87">
        <f>IF(F15&gt;0,(INT(POWER(F15-1.5,1.05)*56.0211)),"")</f>
        <v>389</v>
      </c>
    </row>
    <row r="16" spans="1:8" s="83" customFormat="1" ht="13.5" customHeight="1">
      <c r="A16" s="108" t="str">
        <f>IF(F16&gt;0,(ROW()-3)&amp;".","")</f>
        <v>13.</v>
      </c>
      <c r="B16"/>
      <c r="C16" s="60" t="s">
        <v>128</v>
      </c>
      <c r="D16"/>
      <c r="E16" s="60" t="s">
        <v>132</v>
      </c>
      <c r="F16" s="59">
        <v>7.76</v>
      </c>
      <c r="G16" s="87">
        <f>IF(F16&gt;0,(INT(POWER(F16-1.5,1.05)*56.0211)),"")</f>
        <v>384</v>
      </c>
      <c r="H16"/>
    </row>
    <row r="17" spans="1:8" s="83" customFormat="1" ht="13.5" customHeight="1">
      <c r="A17" s="84" t="str">
        <f>IF(F17&gt;0,(ROW()-3)&amp;".","")</f>
        <v>14.</v>
      </c>
      <c r="B17" s="85"/>
      <c r="C17" s="60" t="s">
        <v>168</v>
      </c>
      <c r="D17" s="58"/>
      <c r="E17" s="60" t="s">
        <v>98</v>
      </c>
      <c r="F17" s="59">
        <v>7.57</v>
      </c>
      <c r="G17" s="87">
        <f>IF(F17&gt;0,(INT(POWER(F17-1.5,1.05)*56.0211)),"")</f>
        <v>372</v>
      </c>
      <c r="H17"/>
    </row>
    <row r="18" spans="1:8" s="83" customFormat="1" ht="13.5" customHeight="1">
      <c r="A18"/>
      <c r="B18"/>
      <c r="C18"/>
      <c r="D18"/>
      <c r="E18"/>
      <c r="F18"/>
      <c r="G18"/>
      <c r="H18"/>
    </row>
    <row r="19" spans="1:8" s="83" customFormat="1" ht="13.5" customHeight="1">
      <c r="A19"/>
      <c r="B19"/>
      <c r="C19"/>
      <c r="D19"/>
      <c r="E19"/>
      <c r="F19"/>
      <c r="G19"/>
      <c r="H19"/>
    </row>
    <row r="20" spans="1:8" s="83" customFormat="1" ht="13.5" customHeight="1">
      <c r="A20"/>
      <c r="B20"/>
      <c r="C20"/>
      <c r="D20"/>
      <c r="E20"/>
      <c r="F20"/>
      <c r="G20"/>
      <c r="H20"/>
    </row>
    <row r="21" spans="1:8" s="83" customFormat="1" ht="13.5" customHeight="1">
      <c r="A21"/>
      <c r="B21"/>
      <c r="C21"/>
      <c r="D21"/>
      <c r="E21"/>
      <c r="F21"/>
      <c r="G21"/>
      <c r="H21"/>
    </row>
    <row r="22" spans="1:8" s="83" customFormat="1" ht="13.5" customHeight="1">
      <c r="A22"/>
      <c r="B22"/>
      <c r="C22"/>
      <c r="D22"/>
      <c r="E22"/>
      <c r="F22"/>
      <c r="G22"/>
      <c r="H22"/>
    </row>
    <row r="23" spans="1:8" s="83" customFormat="1" ht="13.5" customHeight="1">
      <c r="A23"/>
      <c r="B23"/>
      <c r="C23"/>
      <c r="D23"/>
      <c r="E23"/>
      <c r="F23"/>
      <c r="G23"/>
      <c r="H23"/>
    </row>
    <row r="24" spans="1:8" s="83" customFormat="1" ht="13.5" customHeight="1">
      <c r="A24"/>
      <c r="B24"/>
      <c r="C24"/>
      <c r="D24"/>
      <c r="E24"/>
      <c r="F24"/>
      <c r="G24"/>
      <c r="H24"/>
    </row>
    <row r="25" spans="1:8" s="83" customFormat="1" ht="13.5" customHeight="1">
      <c r="A25"/>
      <c r="B25"/>
      <c r="C25"/>
      <c r="D25"/>
      <c r="E25"/>
      <c r="F25"/>
      <c r="G25"/>
      <c r="H25"/>
    </row>
    <row r="26" spans="1:8" s="83" customFormat="1" ht="13.5" customHeight="1">
      <c r="A26"/>
      <c r="B26"/>
      <c r="C26"/>
      <c r="D26"/>
      <c r="E26"/>
      <c r="F26"/>
      <c r="G26"/>
      <c r="H26"/>
    </row>
    <row r="27" spans="1:8" s="83" customFormat="1" ht="13.5" customHeight="1">
      <c r="A27"/>
      <c r="B27"/>
      <c r="C27"/>
      <c r="D27"/>
      <c r="E27"/>
      <c r="F27"/>
      <c r="G27"/>
      <c r="H27"/>
    </row>
    <row r="28" spans="1:8" s="83" customFormat="1" ht="13.5" customHeight="1">
      <c r="A28"/>
      <c r="B28"/>
      <c r="C28"/>
      <c r="D28"/>
      <c r="E28"/>
      <c r="F28"/>
      <c r="G28"/>
      <c r="H28"/>
    </row>
    <row r="29" spans="1:8" s="83" customFormat="1" ht="13.5" customHeight="1">
      <c r="A29"/>
      <c r="B29"/>
      <c r="C29"/>
      <c r="D29"/>
      <c r="E29"/>
      <c r="F29"/>
      <c r="G29"/>
      <c r="H29"/>
    </row>
    <row r="30" spans="1:8" s="83" customFormat="1" ht="13.5" customHeight="1">
      <c r="A30"/>
      <c r="B30"/>
      <c r="C30"/>
      <c r="D30"/>
      <c r="E30"/>
      <c r="F30"/>
      <c r="G30"/>
      <c r="H30"/>
    </row>
    <row r="31" spans="1:8" s="83" customFormat="1" ht="13.5" customHeight="1">
      <c r="A31"/>
      <c r="B31"/>
      <c r="C31"/>
      <c r="D31"/>
      <c r="E31"/>
      <c r="F31"/>
      <c r="G31"/>
      <c r="H31"/>
    </row>
    <row r="32" spans="1:8" s="83" customFormat="1" ht="13.5" customHeight="1">
      <c r="A32"/>
      <c r="B32"/>
      <c r="C32"/>
      <c r="D32"/>
      <c r="E32"/>
      <c r="F32"/>
      <c r="G32"/>
      <c r="H32"/>
    </row>
    <row r="33" spans="1:8" s="83" customFormat="1" ht="13.5" customHeight="1">
      <c r="A33"/>
      <c r="B33"/>
      <c r="C33"/>
      <c r="D33"/>
      <c r="E33"/>
      <c r="F33"/>
      <c r="G33"/>
      <c r="H33"/>
    </row>
    <row r="34" spans="1:8" s="83" customFormat="1" ht="13.5" customHeight="1">
      <c r="A34"/>
      <c r="B34"/>
      <c r="C34"/>
      <c r="D34"/>
      <c r="E34"/>
      <c r="F34"/>
      <c r="G34"/>
      <c r="H34"/>
    </row>
    <row r="35" spans="1:8" s="83" customFormat="1" ht="13.5" customHeight="1">
      <c r="A35"/>
      <c r="B35"/>
      <c r="C35"/>
      <c r="D35"/>
      <c r="E35"/>
      <c r="F35"/>
      <c r="G35"/>
      <c r="H35"/>
    </row>
    <row r="36" spans="1:8" s="83" customFormat="1" ht="13.5" customHeight="1">
      <c r="A36"/>
      <c r="B36"/>
      <c r="C36"/>
      <c r="D36"/>
      <c r="E36"/>
      <c r="F36"/>
      <c r="G36"/>
      <c r="H36"/>
    </row>
    <row r="37" spans="1:8" s="83" customFormat="1" ht="13.5" customHeight="1">
      <c r="A37"/>
      <c r="B37"/>
      <c r="C37"/>
      <c r="D37"/>
      <c r="E37"/>
      <c r="F37"/>
      <c r="G37"/>
      <c r="H37"/>
    </row>
    <row r="38" spans="1:8" s="83" customFormat="1" ht="13.5" customHeight="1">
      <c r="A38"/>
      <c r="B38"/>
      <c r="C38"/>
      <c r="D38"/>
      <c r="E38"/>
      <c r="F38"/>
      <c r="G38"/>
      <c r="H38"/>
    </row>
    <row r="39" spans="1:8" s="83" customFormat="1" ht="13.5" customHeight="1">
      <c r="A39"/>
      <c r="B39"/>
      <c r="C39"/>
      <c r="D39"/>
      <c r="E39"/>
      <c r="F39"/>
      <c r="G39"/>
      <c r="H39"/>
    </row>
    <row r="40" spans="1:8" s="83" customFormat="1" ht="13.5" customHeight="1">
      <c r="A40"/>
      <c r="B40"/>
      <c r="C40"/>
      <c r="D40"/>
      <c r="E40"/>
      <c r="F40"/>
      <c r="G40"/>
      <c r="H40"/>
    </row>
    <row r="41" spans="1:8" s="83" customFormat="1" ht="13.5" customHeight="1">
      <c r="A41"/>
      <c r="B41"/>
      <c r="C41"/>
      <c r="D41"/>
      <c r="E41"/>
      <c r="F41"/>
      <c r="G41"/>
      <c r="H41"/>
    </row>
    <row r="42" spans="1:8" s="83" customFormat="1" ht="13.5" customHeight="1">
      <c r="A42"/>
      <c r="B42"/>
      <c r="C42"/>
      <c r="D42"/>
      <c r="E42"/>
      <c r="F42"/>
      <c r="G42"/>
      <c r="H42"/>
    </row>
    <row r="43" spans="1:8" s="83" customFormat="1" ht="13.5" customHeight="1">
      <c r="A43"/>
      <c r="B43"/>
      <c r="C43"/>
      <c r="D43"/>
      <c r="E43"/>
      <c r="F43"/>
      <c r="G43"/>
      <c r="H43"/>
    </row>
    <row r="44" spans="1:8" s="83" customFormat="1" ht="13.5" customHeight="1">
      <c r="A44"/>
      <c r="B44"/>
      <c r="C44"/>
      <c r="D44"/>
      <c r="E44"/>
      <c r="F44"/>
      <c r="G44"/>
      <c r="H44"/>
    </row>
    <row r="45" spans="1:8" s="83" customFormat="1" ht="13.5" customHeight="1">
      <c r="A45"/>
      <c r="B45"/>
      <c r="C45"/>
      <c r="D45"/>
      <c r="E45"/>
      <c r="F45"/>
      <c r="G45"/>
      <c r="H45"/>
    </row>
    <row r="46" spans="1:8" s="83" customFormat="1" ht="13.5" customHeight="1">
      <c r="A46"/>
      <c r="B46"/>
      <c r="C46"/>
      <c r="D46"/>
      <c r="E46"/>
      <c r="F46"/>
      <c r="G46"/>
      <c r="H46"/>
    </row>
    <row r="47" spans="1:8" s="83" customFormat="1" ht="13.5" customHeight="1">
      <c r="A47"/>
      <c r="B47"/>
      <c r="C47"/>
      <c r="D47"/>
      <c r="E47"/>
      <c r="F47"/>
      <c r="G47"/>
      <c r="H47"/>
    </row>
    <row r="48" spans="1:8" s="83" customFormat="1" ht="13.5" customHeight="1">
      <c r="A48"/>
      <c r="B48"/>
      <c r="C48"/>
      <c r="D48"/>
      <c r="E48"/>
      <c r="F48"/>
      <c r="G48"/>
      <c r="H48"/>
    </row>
    <row r="49" spans="1:8" s="83" customFormat="1" ht="13.5" customHeight="1">
      <c r="A49"/>
      <c r="B49"/>
      <c r="C49"/>
      <c r="D49"/>
      <c r="E49"/>
      <c r="F49"/>
      <c r="G49"/>
      <c r="H49"/>
    </row>
    <row r="50" spans="1:8" s="83" customFormat="1" ht="13.5" customHeight="1">
      <c r="A50"/>
      <c r="B50"/>
      <c r="C50"/>
      <c r="D50"/>
      <c r="E50"/>
      <c r="F50"/>
      <c r="G50"/>
      <c r="H50"/>
    </row>
    <row r="51" spans="1:8" s="83" customFormat="1" ht="13.5" customHeight="1">
      <c r="A51"/>
      <c r="B51"/>
      <c r="C51"/>
      <c r="D51"/>
      <c r="E51"/>
      <c r="F51"/>
      <c r="G51"/>
      <c r="H51"/>
    </row>
    <row r="52" spans="4:7" ht="12.75">
      <c r="D52"/>
      <c r="F52"/>
      <c r="G52"/>
    </row>
    <row r="53" spans="4:7" ht="12.75">
      <c r="D53"/>
      <c r="F53"/>
      <c r="G53"/>
    </row>
    <row r="54" spans="4:7" ht="12.75">
      <c r="D54"/>
      <c r="F54"/>
      <c r="G54"/>
    </row>
    <row r="55" spans="4:7" ht="12.75">
      <c r="D55"/>
      <c r="F55"/>
      <c r="G55"/>
    </row>
    <row r="56" spans="4:7" ht="12.75">
      <c r="D56"/>
      <c r="F56"/>
      <c r="G56"/>
    </row>
    <row r="57" spans="4:7" ht="12.75">
      <c r="D57"/>
      <c r="F57"/>
      <c r="G57"/>
    </row>
    <row r="58" spans="4:7" ht="12.75">
      <c r="D58"/>
      <c r="F58"/>
      <c r="G58"/>
    </row>
  </sheetData>
  <dataValidations count="2">
    <dataValidation allowBlank="1" showInputMessage="1" showErrorMessage="1" prompt="Buňka obsahuje vzorec, NEPŘEPSAT!" sqref="G4:G17">
      <formula1>0</formula1>
      <formula2>0</formula2>
    </dataValidation>
    <dataValidation allowBlank="1" showInputMessage="1" showErrorMessage="1" prompt="Buňka obsahuje vzorec. Nevyplňovat!" sqref="A4:A15">
      <formula1>0</formula1>
      <formula2>0</formula2>
    </dataValidation>
  </dataValidations>
  <printOptions/>
  <pageMargins left="0.39375" right="0.39375" top="0.5902777777777779" bottom="0.59027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60"/>
  <sheetViews>
    <sheetView tabSelected="1" workbookViewId="0" topLeftCell="A1">
      <selection activeCell="C11" sqref="C11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3.875" style="1" customWidth="1"/>
    <col min="5" max="5" width="1.875" style="1" customWidth="1"/>
    <col min="6" max="6" width="5.00390625" style="89" customWidth="1"/>
    <col min="7" max="7" width="8.50390625" style="1" customWidth="1"/>
  </cols>
  <sheetData>
    <row r="2" spans="1:7" s="60" customFormat="1" ht="21.75" customHeight="1">
      <c r="A2" s="72" t="s">
        <v>116</v>
      </c>
      <c r="B2" s="73"/>
      <c r="C2" s="75"/>
      <c r="D2" s="92"/>
      <c r="E2" s="92"/>
      <c r="F2" s="93"/>
      <c r="G2" s="77" t="s">
        <v>117</v>
      </c>
    </row>
    <row r="3" spans="1:12" s="83" customFormat="1" ht="23.25" customHeight="1">
      <c r="A3" s="78"/>
      <c r="B3" s="78" t="s">
        <v>105</v>
      </c>
      <c r="C3" s="78" t="s">
        <v>118</v>
      </c>
      <c r="D3" s="94"/>
      <c r="E3" s="82" t="s">
        <v>106</v>
      </c>
      <c r="F3" s="95"/>
      <c r="G3" s="82" t="s">
        <v>107</v>
      </c>
      <c r="H3"/>
      <c r="I3"/>
      <c r="J3"/>
      <c r="K3"/>
      <c r="L3"/>
    </row>
    <row r="4" spans="1:12" s="83" customFormat="1" ht="18" customHeight="1">
      <c r="A4" s="84" t="str">
        <f>IF(D4&gt;0,(ROW()-3)&amp;".","")</f>
        <v>1.</v>
      </c>
      <c r="B4" s="86" t="s">
        <v>109</v>
      </c>
      <c r="C4"/>
      <c r="D4" s="100">
        <v>2</v>
      </c>
      <c r="E4" s="110" t="str">
        <f>IF(F4=0,"",":")</f>
        <v>:</v>
      </c>
      <c r="F4" s="60">
        <v>40</v>
      </c>
      <c r="G4" s="101">
        <f>IF(F4&lt;&gt;"",(INT(POWER(305.5-(60*D4+F4),1.85)*0.08713)),"")</f>
        <v>873</v>
      </c>
      <c r="H4"/>
      <c r="I4"/>
      <c r="J4"/>
      <c r="K4"/>
      <c r="L4"/>
    </row>
    <row r="5" spans="1:12" s="83" customFormat="1" ht="18" customHeight="1">
      <c r="A5" s="84" t="str">
        <f>IF(D5&gt;0,(ROW()-3)&amp;".","")</f>
        <v>2.</v>
      </c>
      <c r="B5" s="86" t="s">
        <v>108</v>
      </c>
      <c r="C5"/>
      <c r="D5" s="102">
        <v>2</v>
      </c>
      <c r="E5" s="110" t="str">
        <f>IF(F5=0,"",":")</f>
        <v>:</v>
      </c>
      <c r="F5" s="60">
        <v>45.5</v>
      </c>
      <c r="G5" s="101">
        <f>IF(F5&lt;&gt;"",(INT(POWER(305.5-(60*D5+F5),1.85)*0.08713)),"")</f>
        <v>813</v>
      </c>
      <c r="H5"/>
      <c r="I5"/>
      <c r="J5"/>
      <c r="K5"/>
      <c r="L5"/>
    </row>
    <row r="6" spans="1:12" s="83" customFormat="1" ht="18" customHeight="1">
      <c r="A6" s="84" t="str">
        <f>IF(F6&lt;&gt;"",(ROW()-3)&amp;".","")</f>
        <v>3.</v>
      </c>
      <c r="B6" s="86" t="s">
        <v>95</v>
      </c>
      <c r="C6" s="86"/>
      <c r="D6" s="102">
        <v>2</v>
      </c>
      <c r="E6" s="110" t="str">
        <f>IF(F6=0,"",":")</f>
        <v>:</v>
      </c>
      <c r="F6" s="65">
        <v>58.4</v>
      </c>
      <c r="G6" s="101">
        <f>IF(F6&lt;&gt;"",(INT(POWER(305.5-(60*D6+F6),1.85)*0.08713)),"")</f>
        <v>680</v>
      </c>
      <c r="H6"/>
      <c r="I6"/>
      <c r="J6"/>
      <c r="K6"/>
      <c r="L6"/>
    </row>
    <row r="7" spans="1:12" s="83" customFormat="1" ht="18" customHeight="1">
      <c r="A7" s="84" t="str">
        <f>IF(D7&gt;0,(ROW()-3)&amp;".","")</f>
        <v>4.</v>
      </c>
      <c r="B7" s="60" t="s">
        <v>98</v>
      </c>
      <c r="C7"/>
      <c r="D7" s="102">
        <v>3</v>
      </c>
      <c r="E7" s="110" t="str">
        <f>IF(F7=0,"",":")</f>
        <v>:</v>
      </c>
      <c r="F7" s="60">
        <v>10.4</v>
      </c>
      <c r="G7" s="101">
        <f>IF(F7&lt;&gt;"",(INT(POWER(305.5-(60*D7+F7),1.85)*0.08713)),"")</f>
        <v>566</v>
      </c>
      <c r="H7"/>
      <c r="I7"/>
      <c r="J7"/>
      <c r="K7"/>
      <c r="L7"/>
    </row>
    <row r="8" spans="1:12" s="83" customFormat="1" ht="18" customHeight="1">
      <c r="A8" s="84" t="str">
        <f>IF(D8&gt;0,(ROW()-3)&amp;".","")</f>
        <v>5.</v>
      </c>
      <c r="B8" s="60" t="s">
        <v>132</v>
      </c>
      <c r="C8" s="86"/>
      <c r="D8" s="102">
        <v>3</v>
      </c>
      <c r="E8" s="110" t="str">
        <f>IF(F8=0,"",":")</f>
        <v>:</v>
      </c>
      <c r="F8" s="65">
        <v>20.6</v>
      </c>
      <c r="G8" s="101">
        <f>IF(F8&lt;&gt;"",(INT(POWER(305.5-(60*D8+F8),1.85)*0.08713)),"")</f>
        <v>477</v>
      </c>
      <c r="H8"/>
      <c r="I8"/>
      <c r="J8"/>
      <c r="K8"/>
      <c r="L8"/>
    </row>
    <row r="9" spans="1:12" s="83" customFormat="1" ht="18" customHeight="1">
      <c r="A9"/>
      <c r="B9"/>
      <c r="C9"/>
      <c r="D9"/>
      <c r="F9"/>
      <c r="G9"/>
      <c r="H9"/>
      <c r="I9"/>
      <c r="J9"/>
      <c r="K9"/>
      <c r="L9"/>
    </row>
    <row r="10" spans="1:12" s="83" customFormat="1" ht="18" customHeight="1">
      <c r="A10"/>
      <c r="B10"/>
      <c r="C10"/>
      <c r="D10"/>
      <c r="E10"/>
      <c r="F10"/>
      <c r="G10"/>
      <c r="H10"/>
      <c r="I10"/>
      <c r="J10"/>
      <c r="K10"/>
      <c r="L10"/>
    </row>
    <row r="11" spans="1:12" s="83" customFormat="1" ht="18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7" s="83" customFormat="1" ht="18" customHeight="1">
      <c r="A12"/>
      <c r="B12"/>
      <c r="C12"/>
      <c r="D12"/>
      <c r="E12"/>
      <c r="F12"/>
      <c r="G12"/>
    </row>
    <row r="13" spans="1:7" s="83" customFormat="1" ht="18" customHeight="1">
      <c r="A13"/>
      <c r="B13"/>
      <c r="C13"/>
      <c r="D13"/>
      <c r="E13"/>
      <c r="F13"/>
      <c r="G13"/>
    </row>
    <row r="14" spans="1:7" s="83" customFormat="1" ht="18" customHeight="1">
      <c r="A14"/>
      <c r="B14"/>
      <c r="C14"/>
      <c r="D14"/>
      <c r="E14"/>
      <c r="F14"/>
      <c r="G14"/>
    </row>
    <row r="15" spans="1:7" s="83" customFormat="1" ht="18" customHeight="1">
      <c r="A15"/>
      <c r="B15"/>
      <c r="C15"/>
      <c r="D15"/>
      <c r="E15"/>
      <c r="F15"/>
      <c r="G15"/>
    </row>
    <row r="16" spans="1:7" s="83" customFormat="1" ht="18" customHeight="1">
      <c r="A16"/>
      <c r="B16"/>
      <c r="C16"/>
      <c r="D16"/>
      <c r="E16"/>
      <c r="F16"/>
      <c r="G16"/>
    </row>
    <row r="17" spans="1:7" s="83" customFormat="1" ht="18" customHeight="1">
      <c r="A17"/>
      <c r="B17"/>
      <c r="C17"/>
      <c r="D17"/>
      <c r="E17"/>
      <c r="F17"/>
      <c r="G17"/>
    </row>
    <row r="18" spans="1:7" s="83" customFormat="1" ht="18" customHeight="1">
      <c r="A18"/>
      <c r="B18"/>
      <c r="C18"/>
      <c r="D18"/>
      <c r="E18"/>
      <c r="F18"/>
      <c r="G18"/>
    </row>
    <row r="19" spans="1:7" s="83" customFormat="1" ht="18" customHeight="1">
      <c r="A19"/>
      <c r="B19"/>
      <c r="C19"/>
      <c r="D19"/>
      <c r="E19"/>
      <c r="F19"/>
      <c r="G19"/>
    </row>
    <row r="20" spans="1:7" s="83" customFormat="1" ht="18" customHeight="1">
      <c r="A20"/>
      <c r="B20"/>
      <c r="C20"/>
      <c r="D20"/>
      <c r="E20"/>
      <c r="F20"/>
      <c r="G20"/>
    </row>
    <row r="21" spans="1:7" s="83" customFormat="1" ht="18" customHeight="1">
      <c r="A21"/>
      <c r="B21"/>
      <c r="C21"/>
      <c r="D21"/>
      <c r="E21"/>
      <c r="F21"/>
      <c r="G21"/>
    </row>
    <row r="22" spans="1:7" s="83" customFormat="1" ht="18" customHeight="1">
      <c r="A22"/>
      <c r="B22"/>
      <c r="C22"/>
      <c r="D22"/>
      <c r="E22"/>
      <c r="F22"/>
      <c r="G22"/>
    </row>
    <row r="23" spans="1:7" s="83" customFormat="1" ht="18" customHeight="1">
      <c r="A23"/>
      <c r="B23"/>
      <c r="C23"/>
      <c r="D23"/>
      <c r="E23"/>
      <c r="F23"/>
      <c r="G23"/>
    </row>
    <row r="24" spans="1:7" s="83" customFormat="1" ht="18" customHeight="1">
      <c r="A24"/>
      <c r="B24"/>
      <c r="C24"/>
      <c r="D24"/>
      <c r="E24"/>
      <c r="F24"/>
      <c r="G24"/>
    </row>
    <row r="25" spans="1:7" s="83" customFormat="1" ht="18" customHeight="1">
      <c r="A25"/>
      <c r="B25"/>
      <c r="C25"/>
      <c r="D25"/>
      <c r="E25"/>
      <c r="F25"/>
      <c r="G25"/>
    </row>
    <row r="26" spans="1:7" s="83" customFormat="1" ht="18" customHeight="1">
      <c r="A26"/>
      <c r="B26"/>
      <c r="C26"/>
      <c r="D26"/>
      <c r="E26"/>
      <c r="F26"/>
      <c r="G26"/>
    </row>
    <row r="27" spans="1:7" s="83" customFormat="1" ht="18" customHeight="1">
      <c r="A27"/>
      <c r="B27"/>
      <c r="C27"/>
      <c r="D27"/>
      <c r="E27"/>
      <c r="F27"/>
      <c r="G27"/>
    </row>
    <row r="28" spans="1:7" s="83" customFormat="1" ht="18" customHeight="1">
      <c r="A28"/>
      <c r="B28"/>
      <c r="C28"/>
      <c r="D28"/>
      <c r="E28"/>
      <c r="F28"/>
      <c r="G28"/>
    </row>
    <row r="29" spans="1:7" s="83" customFormat="1" ht="18" customHeight="1">
      <c r="A29"/>
      <c r="B29"/>
      <c r="C29"/>
      <c r="D29"/>
      <c r="E29"/>
      <c r="F29"/>
      <c r="G29"/>
    </row>
    <row r="30" spans="1:7" s="83" customFormat="1" ht="18" customHeight="1">
      <c r="A30"/>
      <c r="B30"/>
      <c r="C30"/>
      <c r="D30"/>
      <c r="E30"/>
      <c r="F30"/>
      <c r="G30"/>
    </row>
    <row r="31" spans="1:7" s="83" customFormat="1" ht="18" customHeight="1">
      <c r="A31"/>
      <c r="B31"/>
      <c r="C31"/>
      <c r="D31"/>
      <c r="E31"/>
      <c r="F31"/>
      <c r="G31"/>
    </row>
    <row r="32" spans="1:7" s="83" customFormat="1" ht="18" customHeight="1">
      <c r="A32"/>
      <c r="B32"/>
      <c r="C32"/>
      <c r="D32"/>
      <c r="E32"/>
      <c r="F32"/>
      <c r="G32"/>
    </row>
    <row r="33" spans="1:7" s="83" customFormat="1" ht="18" customHeight="1">
      <c r="A33"/>
      <c r="B33"/>
      <c r="C33"/>
      <c r="D33"/>
      <c r="E33"/>
      <c r="F33"/>
      <c r="G33"/>
    </row>
    <row r="34" spans="1:7" s="83" customFormat="1" ht="18" customHeight="1">
      <c r="A34"/>
      <c r="B34"/>
      <c r="C34"/>
      <c r="D34"/>
      <c r="E34"/>
      <c r="F34"/>
      <c r="G34"/>
    </row>
    <row r="35" spans="1:7" s="83" customFormat="1" ht="18" customHeight="1">
      <c r="A35"/>
      <c r="B35"/>
      <c r="C35"/>
      <c r="D35"/>
      <c r="E35"/>
      <c r="F35"/>
      <c r="G35"/>
    </row>
    <row r="36" spans="4:7" ht="12.75">
      <c r="D36"/>
      <c r="E36"/>
      <c r="F36"/>
      <c r="G36"/>
    </row>
    <row r="37" spans="4:7" ht="12.75">
      <c r="D37"/>
      <c r="E37"/>
      <c r="F37"/>
      <c r="G37"/>
    </row>
    <row r="38" spans="4:7" ht="12.75">
      <c r="D38"/>
      <c r="E38"/>
      <c r="F38"/>
      <c r="G38"/>
    </row>
    <row r="39" spans="4:7" ht="12.75">
      <c r="D39"/>
      <c r="E39"/>
      <c r="F39"/>
      <c r="G39"/>
    </row>
    <row r="40" spans="4:7" ht="12.75">
      <c r="D40"/>
      <c r="E40"/>
      <c r="F40"/>
      <c r="G40"/>
    </row>
    <row r="41" spans="4:7" ht="12.75">
      <c r="D41"/>
      <c r="E41"/>
      <c r="F41"/>
      <c r="G41"/>
    </row>
    <row r="42" spans="4:7" ht="12.75">
      <c r="D42"/>
      <c r="E42"/>
      <c r="F42"/>
      <c r="G42"/>
    </row>
    <row r="43" spans="4:7" ht="12.75">
      <c r="D43"/>
      <c r="E43"/>
      <c r="F43"/>
      <c r="G43"/>
    </row>
    <row r="44" spans="4:7" ht="12.75">
      <c r="D44"/>
      <c r="E44"/>
      <c r="F44"/>
      <c r="G44"/>
    </row>
    <row r="45" spans="4:7" ht="12.75">
      <c r="D45"/>
      <c r="E45"/>
      <c r="F45"/>
      <c r="G45"/>
    </row>
    <row r="46" spans="4:7" ht="12.75">
      <c r="D46"/>
      <c r="E46"/>
      <c r="F46"/>
      <c r="G46"/>
    </row>
    <row r="47" spans="4:7" ht="12.75">
      <c r="D47"/>
      <c r="E47"/>
      <c r="F47"/>
      <c r="G47"/>
    </row>
    <row r="48" spans="4:7" ht="12.75">
      <c r="D48"/>
      <c r="E48"/>
      <c r="F48"/>
      <c r="G48"/>
    </row>
    <row r="49" spans="4:7" ht="12.75">
      <c r="D49"/>
      <c r="E49"/>
      <c r="F49"/>
      <c r="G49"/>
    </row>
    <row r="50" spans="4:7" ht="12.75">
      <c r="D50"/>
      <c r="E50"/>
      <c r="F50"/>
      <c r="G50"/>
    </row>
    <row r="51" spans="4:7" ht="12.75">
      <c r="D51"/>
      <c r="E51"/>
      <c r="F51"/>
      <c r="G51"/>
    </row>
    <row r="52" spans="4:7" ht="12.75">
      <c r="D52"/>
      <c r="E52"/>
      <c r="F52"/>
      <c r="G52"/>
    </row>
    <row r="53" spans="4:7" ht="12.75">
      <c r="D53"/>
      <c r="E53"/>
      <c r="F53"/>
      <c r="G53"/>
    </row>
    <row r="54" spans="4:7" ht="12.75">
      <c r="D54"/>
      <c r="E54"/>
      <c r="F54"/>
      <c r="G54"/>
    </row>
    <row r="55" spans="4:7" ht="12.75">
      <c r="D55"/>
      <c r="E55"/>
      <c r="F55"/>
      <c r="G55"/>
    </row>
    <row r="56" spans="4:7" ht="12.75">
      <c r="D56"/>
      <c r="E56"/>
      <c r="F56"/>
      <c r="G56"/>
    </row>
    <row r="57" spans="4:7" ht="12.75">
      <c r="D57"/>
      <c r="E57"/>
      <c r="F57"/>
      <c r="G57"/>
    </row>
    <row r="58" spans="4:7" ht="12.75">
      <c r="D58"/>
      <c r="E58"/>
      <c r="F58"/>
      <c r="G58"/>
    </row>
    <row r="59" spans="4:7" ht="12.75">
      <c r="D59"/>
      <c r="E59"/>
      <c r="F59"/>
      <c r="G59"/>
    </row>
    <row r="60" spans="4:7" ht="12.75">
      <c r="D60"/>
      <c r="E60"/>
      <c r="F60"/>
      <c r="G60"/>
    </row>
  </sheetData>
  <dataValidations count="2">
    <dataValidation allowBlank="1" showInputMessage="1" showErrorMessage="1" prompt="Buňka obsahuje vzorec, NEPŘEPSAT!" sqref="G4:G8">
      <formula1>0</formula1>
      <formula2>0</formula2>
    </dataValidation>
    <dataValidation allowBlank="1" showInputMessage="1" showErrorMessage="1" prompt="Buňka obsahuje vzorec. Nevyplňovat!" sqref="A4:A8">
      <formula1>0</formula1>
      <formula2>0</formula2>
    </dataValidation>
  </dataValidations>
  <printOptions/>
  <pageMargins left="0.39375" right="0.39375" top="0.984027777777778" bottom="0.9840277777777778" header="0.5118055555555556" footer="0.5118055555555556"/>
  <pageSetup horizontalDpi="300" verticalDpi="3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GYKOVY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</cp:lastModifiedBy>
  <cp:lastPrinted>2011-09-22T10:31:29Z</cp:lastPrinted>
  <dcterms:created xsi:type="dcterms:W3CDTF">2011-09-22T10:34:49Z</dcterms:created>
  <dcterms:modified xsi:type="dcterms:W3CDTF">2011-09-22T10:34:49Z</dcterms:modified>
  <cp:category/>
  <cp:version/>
  <cp:contentType/>
  <cp:contentStatus/>
</cp:coreProperties>
</file>