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1"/>
  </bookViews>
  <sheets>
    <sheet name="Návod" sheetId="1" r:id="rId1"/>
    <sheet name="CELKEM chlapci _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<sst xmlns="http://schemas.openxmlformats.org/spreadsheetml/2006/main" count="373" uniqueCount="193">
  <si>
    <t>NÁVOD K POUŽITÍ EXCELU - aktualizovaná verze pro rok 2006 - pro kategorii Chlapci, ruční časy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</si>
  <si>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</si>
  <si>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</si>
  <si>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</si>
  <si>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</si>
  <si>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</si>
  <si>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</si>
  <si>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</si>
  <si>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</si>
  <si>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2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</si>
  <si>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</si>
  <si>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</si>
  <si>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</si>
  <si>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</si>
  <si>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</si>
  <si>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</si>
  <si>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</si>
  <si>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</si>
  <si>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</si>
  <si>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</si>
  <si>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</si>
  <si>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</si>
  <si>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</si>
  <si>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</si>
  <si>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</si>
  <si>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</si>
  <si>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</si>
  <si>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</si>
  <si>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</si>
  <si>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</si>
  <si>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</si>
  <si>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</si>
  <si>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</si>
  <si>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</si>
  <si>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</si>
  <si>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</si>
  <si>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</si>
  <si>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</si>
  <si>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</si>
  <si>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</si>
  <si>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</si>
  <si>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</si>
  <si>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</si>
  <si>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</si>
  <si>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</si>
  <si>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</si>
  <si>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</si>
  <si>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</si>
  <si>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</si>
  <si>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</si>
  <si>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</si>
  <si>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</si>
  <si>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</si>
  <si>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</si>
  <si>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</si>
  <si>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</si>
  <si>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</si>
  <si>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</si>
  <si>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</si>
  <si>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</si>
  <si>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</si>
  <si>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</si>
  <si>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Chlapci - ručně měřené časy</t>
  </si>
  <si>
    <t>kolo :</t>
  </si>
  <si>
    <t>krajské</t>
  </si>
  <si>
    <t>místo:</t>
  </si>
  <si>
    <t>Vyškov</t>
  </si>
  <si>
    <t>datum :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</si>
  <si>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</si>
  <si>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</si>
  <si>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</si>
  <si>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</si>
  <si>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</si>
  <si>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</si>
  <si>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</si>
  <si>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</si>
  <si>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</si>
  <si>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</si>
  <si>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</si>
  <si>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</si>
  <si>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</si>
  <si>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</si>
  <si>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</si>
  <si>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</si>
  <si>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</si>
  <si>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</si>
  <si>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</si>
  <si>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</si>
  <si>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</si>
  <si>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</si>
  <si>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</si>
  <si>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</si>
  <si>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</si>
  <si>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Vyškov</t>
  </si>
  <si>
    <t>JMK</t>
  </si>
  <si>
    <t>Gymnázium Bučovice</t>
  </si>
  <si>
    <t>Bučovice</t>
  </si>
  <si>
    <t>SOŠ Rousínov</t>
  </si>
  <si>
    <t>Rousínov</t>
  </si>
  <si>
    <t>SŠZZE Vyškov</t>
  </si>
  <si>
    <t>ISŠ Slavkov</t>
  </si>
  <si>
    <t>Slavkov</t>
  </si>
  <si>
    <t>SOŠ a SOU Vyškov</t>
  </si>
  <si>
    <t>Výsledky jednotlivců</t>
  </si>
  <si>
    <t>100 m – chlapci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</si>
  <si>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</si>
  <si>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</si>
  <si>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</si>
  <si>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</si>
  <si>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</si>
  <si>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</si>
  <si>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t>Zdeněk Müller</t>
  </si>
  <si>
    <t>Gy Vyškov</t>
  </si>
  <si>
    <t>Tibor Freiwald</t>
  </si>
  <si>
    <t>Jan Koudelka</t>
  </si>
  <si>
    <t>Gy Bučovice</t>
  </si>
  <si>
    <t>Michal Šafařík</t>
  </si>
  <si>
    <t>Jan Šťastný</t>
  </si>
  <si>
    <t>David Gryc</t>
  </si>
  <si>
    <t xml:space="preserve">Říha </t>
  </si>
  <si>
    <t xml:space="preserve">Patrik Šlezinger </t>
  </si>
  <si>
    <t>Hradečný</t>
  </si>
  <si>
    <t xml:space="preserve">Aleš Frank </t>
  </si>
  <si>
    <t>Tomáš Bazal</t>
  </si>
  <si>
    <t>Jan Knap</t>
  </si>
  <si>
    <t>Petr Vičar</t>
  </si>
  <si>
    <t>Radek Fialka</t>
  </si>
  <si>
    <t>Petr Krátký</t>
  </si>
  <si>
    <t>400 m – chlapci</t>
  </si>
  <si>
    <t>roč. nar.</t>
  </si>
  <si>
    <t>Martin Žoček</t>
  </si>
  <si>
    <t>Tomáš Loucký</t>
  </si>
  <si>
    <t>Antonín Musil</t>
  </si>
  <si>
    <t>Patrik Nezdařil</t>
  </si>
  <si>
    <t>Martin Macek</t>
  </si>
  <si>
    <t>Radek Adamec</t>
  </si>
  <si>
    <t>Lukáš Kopáček</t>
  </si>
  <si>
    <t>Michal Šmehlík</t>
  </si>
  <si>
    <t>Michal Trávníček</t>
  </si>
  <si>
    <t>Petr Knap</t>
  </si>
  <si>
    <t>Martin Punčochář</t>
  </si>
  <si>
    <t>Jan Fiala</t>
  </si>
  <si>
    <t>Jakub Krejčiřík</t>
  </si>
  <si>
    <t>Jiří Růžička</t>
  </si>
  <si>
    <t>Tomáš Kummer</t>
  </si>
  <si>
    <t xml:space="preserve">Tomáš Bazal </t>
  </si>
  <si>
    <t>1500 m – chlapci</t>
  </si>
  <si>
    <t>Dominik Grohmann</t>
  </si>
  <si>
    <t>Vala</t>
  </si>
  <si>
    <t>Ondřej Káňa</t>
  </si>
  <si>
    <t>Tomáš Mariánek</t>
  </si>
  <si>
    <t>Ondřej Sedlačík</t>
  </si>
  <si>
    <t>Aleš Stuchlík</t>
  </si>
  <si>
    <t>Ondřej Krejčí</t>
  </si>
  <si>
    <t>Pavel Orbán</t>
  </si>
  <si>
    <t>Robin Müller</t>
  </si>
  <si>
    <t>Marek Haloda</t>
  </si>
  <si>
    <t>Marek Hanák</t>
  </si>
  <si>
    <t>Jiří Kaláb</t>
  </si>
  <si>
    <t>Michal Havlík</t>
  </si>
  <si>
    <t>výška – chlapci</t>
  </si>
  <si>
    <t xml:space="preserve">Jiří Klaška </t>
  </si>
  <si>
    <t>Martin Zbořil</t>
  </si>
  <si>
    <t>Matěj Posolda</t>
  </si>
  <si>
    <t>Dominik Flek</t>
  </si>
  <si>
    <t>Kristián Pekar</t>
  </si>
  <si>
    <t>Ruslan Petročenko</t>
  </si>
  <si>
    <t>Řepka</t>
  </si>
  <si>
    <t>Jan Kopáček</t>
  </si>
  <si>
    <t xml:space="preserve">Bronislav Čapek </t>
  </si>
  <si>
    <t>Kuběnský</t>
  </si>
  <si>
    <t>Jaroslav Hortvik</t>
  </si>
  <si>
    <t>Vladimír Znoj</t>
  </si>
  <si>
    <t>Jakub Smejkal (MS)</t>
  </si>
  <si>
    <t>Jan Formánek</t>
  </si>
  <si>
    <t>dálka – chlapci</t>
  </si>
  <si>
    <t>Ivo Sedláček</t>
  </si>
  <si>
    <t>Pavel Nejedlý</t>
  </si>
  <si>
    <t>Patrik Šlezinger</t>
  </si>
  <si>
    <t>Radovan Gardavský</t>
  </si>
  <si>
    <t>Miroslav Zeman</t>
  </si>
  <si>
    <t xml:space="preserve">Jakub Řepka </t>
  </si>
  <si>
    <t>koule – chlapci</t>
  </si>
  <si>
    <t>Jakub Jelínek</t>
  </si>
  <si>
    <t>Vladimír Skřivánek</t>
  </si>
  <si>
    <t>Milan Sedlák</t>
  </si>
  <si>
    <t>Kamil Brehový</t>
  </si>
  <si>
    <t>Radim Vládek</t>
  </si>
  <si>
    <t>Výsledky štafet</t>
  </si>
  <si>
    <t>chlapci</t>
  </si>
  <si>
    <t>Jména</t>
  </si>
  <si>
    <t>Gy Bučovice A</t>
  </si>
  <si>
    <t>Gy Bučovice B (MS)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</si>
</sst>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4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 horizontal="center"/>
      <protection/>
    </xf>
    <xf numFmtId="1" fontId="5" fillId="4" borderId="0" xfId="0" applyNumberFormat="1" applyFont="1" applyFill="1" applyAlignment="1" applyProtection="1">
      <alignment horizontal="center"/>
      <protection/>
    </xf>
    <xf numFmtId="1" fontId="2" fillId="5" borderId="0" xfId="0" applyNumberFormat="1" applyFont="1" applyFill="1" applyAlignment="1" applyProtection="1">
      <alignment horizontal="center"/>
      <protection/>
    </xf>
    <xf numFmtId="164" fontId="2" fillId="5" borderId="0" xfId="0" applyNumberFormat="1" applyFont="1" applyFill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2" fontId="6" fillId="5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0" fontId="2" fillId="5" borderId="0" xfId="0" applyFont="1" applyFill="1" applyAlignment="1" applyProtection="1">
      <alignment horizontal="center"/>
      <protection/>
    </xf>
    <xf numFmtId="2" fontId="2" fillId="5" borderId="0" xfId="0" applyNumberFormat="1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/>
    </xf>
    <xf numFmtId="1" fontId="2" fillId="4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 horizontal="center" vertical="center"/>
    </xf>
    <xf numFmtId="0" fontId="2" fillId="5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2" fillId="5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2.75">
      <c r="I61" s="3"/>
      <c r="J61" s="3"/>
    </row>
  </sheetData>
  <printOptions/>
  <pageMargins left="0" right="0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12109375" style="11" customWidth="1"/>
    <col min="2" max="2" width="3.875" style="12" customWidth="1"/>
    <col min="3" max="4" width="0.74609375" style="11" customWidth="1"/>
    <col min="5" max="5" width="28.75390625" style="11" customWidth="1"/>
    <col min="6" max="6" width="4.75390625" style="11" customWidth="1"/>
    <col min="7" max="7" width="6.25390625" style="13" customWidth="1"/>
    <col min="8" max="8" width="0" style="14" hidden="1" customWidth="1"/>
    <col min="9" max="9" width="0.74609375" style="11" customWidth="1"/>
    <col min="10" max="10" width="6.25390625" style="15" customWidth="1"/>
    <col min="11" max="11" width="6.00390625" style="15" customWidth="1"/>
    <col min="12" max="12" width="2.25390625" style="16" customWidth="1"/>
    <col min="13" max="13" width="1.25" style="17" customWidth="1"/>
    <col min="14" max="14" width="5.125" style="18" customWidth="1"/>
    <col min="15" max="15" width="5.375" style="11" customWidth="1"/>
    <col min="16" max="16" width="5.125" style="11" customWidth="1"/>
    <col min="17" max="17" width="5.75390625" style="19" customWidth="1"/>
    <col min="18" max="18" width="2.75390625" style="16" customWidth="1"/>
    <col min="19" max="19" width="1.75390625" style="17" customWidth="1"/>
    <col min="20" max="20" width="4.625" style="18" customWidth="1"/>
    <col min="21" max="22" width="0" style="20" hidden="1" customWidth="1"/>
    <col min="23" max="29" width="0" style="21" hidden="1" customWidth="1"/>
    <col min="30" max="30" width="9.875" style="11" customWidth="1"/>
    <col min="31" max="16384" width="9.125" style="11" customWidth="1"/>
  </cols>
  <sheetData>
    <row r="1" spans="2:30" ht="15.75">
      <c r="B1" s="22" t="s">
        <v>61</v>
      </c>
      <c r="C1" s="23"/>
      <c r="D1" s="23"/>
      <c r="E1" s="23"/>
      <c r="F1" s="23"/>
      <c r="G1" s="24"/>
      <c r="H1" s="25"/>
      <c r="I1" s="23"/>
      <c r="J1" s="26"/>
      <c r="K1" s="26"/>
      <c r="L1" s="2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2:30" ht="12.75">
      <c r="B2" s="28" t="s">
        <v>62</v>
      </c>
      <c r="C2" s="29"/>
      <c r="D2" s="23"/>
      <c r="E2" s="23"/>
      <c r="F2" s="23"/>
      <c r="G2" s="24"/>
      <c r="H2" s="25"/>
      <c r="I2" s="23"/>
      <c r="J2" s="26"/>
      <c r="K2" s="26"/>
      <c r="L2" s="2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ht="12.75">
      <c r="B3" s="30" t="s">
        <v>63</v>
      </c>
      <c r="C3" s="31"/>
      <c r="D3" s="31"/>
      <c r="E3" s="32" t="s">
        <v>64</v>
      </c>
      <c r="F3" s="32"/>
      <c r="G3" s="33"/>
      <c r="H3" s="34"/>
      <c r="I3" s="32"/>
      <c r="J3" s="35"/>
      <c r="K3" s="35"/>
      <c r="L3" s="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s="32" customFormat="1" ht="12.75">
      <c r="B4" s="30" t="s">
        <v>65</v>
      </c>
      <c r="E4" s="37" t="s">
        <v>66</v>
      </c>
      <c r="G4" s="38" t="s">
        <v>67</v>
      </c>
      <c r="H4" s="34"/>
      <c r="I4" s="35"/>
      <c r="J4" s="105">
        <v>39351</v>
      </c>
      <c r="K4" s="105"/>
      <c r="L4" s="36"/>
      <c r="M4" s="3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ht="12.75">
      <c r="W5" s="21" t="s">
        <v>68</v>
      </c>
    </row>
    <row r="6" spans="2:29" ht="12.75">
      <c r="B6" s="40" t="s">
        <v>69</v>
      </c>
      <c r="C6" s="41"/>
      <c r="D6" s="41"/>
      <c r="E6" s="41" t="s">
        <v>70</v>
      </c>
      <c r="F6" s="42" t="s">
        <v>71</v>
      </c>
      <c r="G6" s="43" t="s">
        <v>72</v>
      </c>
      <c r="H6" s="44" t="s">
        <v>72</v>
      </c>
      <c r="I6" s="41"/>
      <c r="J6" s="45" t="s">
        <v>73</v>
      </c>
      <c r="K6" s="45" t="s">
        <v>74</v>
      </c>
      <c r="L6" s="106" t="s">
        <v>75</v>
      </c>
      <c r="M6" s="106"/>
      <c r="N6" s="106"/>
      <c r="O6" s="46" t="s">
        <v>76</v>
      </c>
      <c r="P6" s="46" t="s">
        <v>77</v>
      </c>
      <c r="Q6" s="47" t="s">
        <v>78</v>
      </c>
      <c r="R6" s="106" t="s">
        <v>79</v>
      </c>
      <c r="S6" s="106"/>
      <c r="T6" s="106"/>
      <c r="U6" s="48" t="s">
        <v>80</v>
      </c>
      <c r="V6" s="48" t="s">
        <v>81</v>
      </c>
      <c r="W6" s="21" t="s">
        <v>82</v>
      </c>
      <c r="X6" s="21" t="s">
        <v>83</v>
      </c>
      <c r="Y6" s="21" t="s">
        <v>84</v>
      </c>
      <c r="Z6" s="21" t="s">
        <v>76</v>
      </c>
      <c r="AA6" s="21" t="s">
        <v>77</v>
      </c>
      <c r="AB6" s="21" t="s">
        <v>78</v>
      </c>
      <c r="AC6" s="21" t="s">
        <v>79</v>
      </c>
    </row>
    <row r="7" spans="2:20" ht="12.75">
      <c r="B7" s="40"/>
      <c r="C7" s="41"/>
      <c r="D7" s="41"/>
      <c r="E7" s="41" t="s">
        <v>85</v>
      </c>
      <c r="F7" s="42" t="s">
        <v>86</v>
      </c>
      <c r="G7" s="43" t="s">
        <v>87</v>
      </c>
      <c r="H7" s="44" t="s">
        <v>87</v>
      </c>
      <c r="I7" s="41"/>
      <c r="J7" s="45" t="s">
        <v>88</v>
      </c>
      <c r="K7" s="45" t="s">
        <v>88</v>
      </c>
      <c r="L7" s="107" t="s">
        <v>89</v>
      </c>
      <c r="M7" s="107"/>
      <c r="N7" s="107"/>
      <c r="O7" s="49" t="s">
        <v>90</v>
      </c>
      <c r="P7" s="49" t="s">
        <v>90</v>
      </c>
      <c r="Q7" s="50" t="s">
        <v>91</v>
      </c>
      <c r="R7" s="108" t="s">
        <v>92</v>
      </c>
      <c r="S7" s="108"/>
      <c r="T7" s="108"/>
    </row>
    <row r="8" spans="2:19" ht="12.75">
      <c r="B8" s="51"/>
      <c r="G8" s="41"/>
      <c r="M8" s="52"/>
      <c r="S8" s="52"/>
    </row>
    <row r="9" spans="2:29" ht="12.75">
      <c r="B9" s="53" t="str">
        <f>IF(H9=0,"","1.")</f>
        <v>1.</v>
      </c>
      <c r="C9" s="32"/>
      <c r="D9" s="32"/>
      <c r="E9" s="11" t="s">
        <v>93</v>
      </c>
      <c r="F9" s="11" t="s">
        <v>94</v>
      </c>
      <c r="G9" s="54">
        <f>IF(H9=0,"",H9)</f>
        <v>8465</v>
      </c>
      <c r="H9" s="14">
        <f>SUM(W9:AB10)+AC9</f>
        <v>8465</v>
      </c>
      <c r="J9" s="55">
        <v>11.4</v>
      </c>
      <c r="K9" s="55">
        <v>53.7</v>
      </c>
      <c r="L9">
        <v>4</v>
      </c>
      <c r="M9" s="56" t="str">
        <f>IF(N9=0,"",":")</f>
        <v>:</v>
      </c>
      <c r="N9" s="57">
        <v>31.5</v>
      </c>
      <c r="O9" s="58">
        <v>176</v>
      </c>
      <c r="P9" s="58">
        <v>592</v>
      </c>
      <c r="Q9" s="59">
        <v>12.88</v>
      </c>
      <c r="R9">
        <v>2</v>
      </c>
      <c r="S9" s="56" t="str">
        <f>IF(T9=0,"",":")</f>
        <v>:</v>
      </c>
      <c r="T9" s="60">
        <v>14.5</v>
      </c>
      <c r="U9" s="20">
        <f>L9*60+N9</f>
        <v>271.5</v>
      </c>
      <c r="V9" s="20">
        <f>R9*60+T9</f>
        <v>134.5</v>
      </c>
      <c r="W9" s="61">
        <f>IF(J9&gt;0,(INT(POWER(17.76-J9,1.81)*25.4347)),0)</f>
        <v>723</v>
      </c>
      <c r="X9" s="61">
        <f>IF(K9&gt;0,(INT(POWER(81.86-K9,1.81)*1.53775)),0)</f>
        <v>646</v>
      </c>
      <c r="Y9" s="62">
        <f>IF(N9&lt;&gt;"",(INT(POWER(480-U9,1.85)*0.03768)),0)</f>
        <v>735</v>
      </c>
      <c r="Z9" s="62">
        <f>IF(O9&gt;0,(INT(POWER(O9-75,1.42)*0.8465)),0)</f>
        <v>593</v>
      </c>
      <c r="AA9" s="62">
        <f>IF(P9&gt;0,(INT(POWER(P9-220,1.4)*0.14354)),0)</f>
        <v>569</v>
      </c>
      <c r="AB9" s="62">
        <f>IF(Q9&gt;0,(INT(POWER(Q9-1.5,1.05)*51.39)),0)</f>
        <v>660</v>
      </c>
      <c r="AC9" s="62">
        <f>IF(T9&lt;&gt;"",(INT(POWER(305.5-V9,1.85)*0.08713)),0)</f>
        <v>1178</v>
      </c>
    </row>
    <row r="10" spans="2:29" ht="12.75">
      <c r="B10" s="51"/>
      <c r="E10" s="11" t="s">
        <v>66</v>
      </c>
      <c r="G10" s="52"/>
      <c r="H10" s="63">
        <f>H9</f>
        <v>8465</v>
      </c>
      <c r="J10" s="55">
        <v>12.3</v>
      </c>
      <c r="K10" s="55">
        <v>58.7</v>
      </c>
      <c r="L10">
        <v>4</v>
      </c>
      <c r="M10" s="56" t="str">
        <f>IF(N10=0,"",":")</f>
        <v>:</v>
      </c>
      <c r="N10" s="57">
        <v>43.7</v>
      </c>
      <c r="O10" s="58">
        <v>172</v>
      </c>
      <c r="P10" s="58">
        <v>571</v>
      </c>
      <c r="Q10" s="59">
        <v>12.15</v>
      </c>
      <c r="R10"/>
      <c r="S10" s="56">
        <f>IF(T10=0,"",":")</f>
      </c>
      <c r="T10"/>
      <c r="U10" s="20">
        <f>L10*60+N10</f>
        <v>283.7</v>
      </c>
      <c r="W10" s="61">
        <f>IF(J10&gt;0,(INT(POWER(17.76-J10,1.81)*25.4347)),0)</f>
        <v>549</v>
      </c>
      <c r="X10" s="61">
        <f>IF(K10&gt;0,(INT(POWER(81.86-K10,1.81)*1.53775)),0)</f>
        <v>454</v>
      </c>
      <c r="Y10" s="62">
        <f>IF(N10&lt;&gt;"",(INT(POWER(480-U10,1.85)*0.03768)),0)</f>
        <v>657</v>
      </c>
      <c r="Z10" s="62">
        <f>IF(O10&gt;0,(INT(POWER(O10-75,1.42)*0.8465)),0)</f>
        <v>560</v>
      </c>
      <c r="AA10" s="62">
        <f>IF(P10&gt;0,(INT(POWER(P10-220,1.4)*0.14354)),0)</f>
        <v>525</v>
      </c>
      <c r="AB10" s="62">
        <f>IF(Q10&gt;0,(INT(POWER(Q10-1.5,1.05)*51.39)),0)</f>
        <v>616</v>
      </c>
      <c r="AC10" s="64"/>
    </row>
    <row r="11" spans="2:29" ht="12.75">
      <c r="B11" s="51"/>
      <c r="G11" s="52"/>
      <c r="H11" s="63">
        <f>H9</f>
        <v>8465</v>
      </c>
      <c r="J11" s="65"/>
      <c r="K11" s="65"/>
      <c r="M11" s="52"/>
      <c r="N11"/>
      <c r="O11"/>
      <c r="P11"/>
      <c r="Q11"/>
      <c r="R11"/>
      <c r="S11" s="52"/>
      <c r="T11"/>
      <c r="W11" s="64"/>
      <c r="X11" s="64"/>
      <c r="Y11" s="64"/>
      <c r="Z11" s="64"/>
      <c r="AA11" s="64"/>
      <c r="AB11" s="64"/>
      <c r="AC11" s="64"/>
    </row>
    <row r="12" spans="2:29" ht="12.75">
      <c r="B12" s="53" t="str">
        <f>IF(H12=0,"","2.")</f>
        <v>2.</v>
      </c>
      <c r="E12" s="32" t="s">
        <v>95</v>
      </c>
      <c r="F12" s="11" t="s">
        <v>94</v>
      </c>
      <c r="G12" s="54">
        <f>IF(H12=0,"",H12)</f>
        <v>7346</v>
      </c>
      <c r="H12" s="14">
        <f>SUM(W12:AB13)+AC12</f>
        <v>7346</v>
      </c>
      <c r="J12" s="55">
        <v>12.2</v>
      </c>
      <c r="K12" s="55">
        <v>57.3</v>
      </c>
      <c r="L12">
        <v>4</v>
      </c>
      <c r="M12" s="56" t="str">
        <f>IF(N12=0,"",":")</f>
        <v>:</v>
      </c>
      <c r="N12" s="57">
        <v>53.3</v>
      </c>
      <c r="O12" s="58">
        <v>176</v>
      </c>
      <c r="P12" s="58">
        <v>511</v>
      </c>
      <c r="Q12" s="59">
        <v>11.07</v>
      </c>
      <c r="R12">
        <v>2</v>
      </c>
      <c r="S12" s="56" t="str">
        <f>IF(T12=0,"",":")</f>
        <v>:</v>
      </c>
      <c r="T12" s="60">
        <v>16.3</v>
      </c>
      <c r="U12" s="20">
        <f>L12*60+N12</f>
        <v>293.3</v>
      </c>
      <c r="V12" s="20">
        <f>R12*60+T12</f>
        <v>136.3</v>
      </c>
      <c r="W12" s="61">
        <f>IF(J12&gt;0,(INT(POWER(17.76-J12,1.81)*25.4347)),0)</f>
        <v>567</v>
      </c>
      <c r="X12" s="61">
        <f>IF(K12&gt;0,(INT(POWER(81.86-K12,1.81)*1.53775)),0)</f>
        <v>504</v>
      </c>
      <c r="Y12" s="62">
        <f>IF(N12&lt;&gt;"",(INT(POWER(480-U12,1.85)*0.03768)),0)</f>
        <v>599</v>
      </c>
      <c r="Z12" s="62">
        <f>IF(O12&gt;0,(INT(POWER(O12-75,1.42)*0.8465)),0)</f>
        <v>593</v>
      </c>
      <c r="AA12" s="62">
        <f>IF(P12&gt;0,(INT(POWER(P12-220,1.4)*0.14354)),0)</f>
        <v>404</v>
      </c>
      <c r="AB12" s="62">
        <f>IF(Q12&gt;0,(INT(POWER(Q12-1.5,1.05)*51.39)),0)</f>
        <v>550</v>
      </c>
      <c r="AC12" s="62">
        <f>IF(T12&lt;&gt;"",(INT(POWER(305.5-V12,1.85)*0.08713)),0)</f>
        <v>1155</v>
      </c>
    </row>
    <row r="13" spans="2:29" ht="12.75">
      <c r="B13" s="51"/>
      <c r="E13" s="11" t="s">
        <v>96</v>
      </c>
      <c r="G13" s="52"/>
      <c r="H13" s="63">
        <f>H12</f>
        <v>7346</v>
      </c>
      <c r="J13" s="55">
        <v>12.3</v>
      </c>
      <c r="K13" s="55">
        <v>58.7</v>
      </c>
      <c r="L13">
        <v>4</v>
      </c>
      <c r="M13" s="56" t="str">
        <f>IF(N13=0,"",":")</f>
        <v>:</v>
      </c>
      <c r="N13" s="57">
        <v>53.5</v>
      </c>
      <c r="O13" s="58">
        <v>160</v>
      </c>
      <c r="P13" s="58">
        <v>511</v>
      </c>
      <c r="Q13" s="59">
        <v>10.32</v>
      </c>
      <c r="R13"/>
      <c r="S13" s="56"/>
      <c r="U13" s="20">
        <f>L13*60+N13</f>
        <v>293.5</v>
      </c>
      <c r="W13" s="61">
        <f>IF(J13&gt;0,(INT(POWER(17.76-J13,1.81)*25.4347)),0)</f>
        <v>549</v>
      </c>
      <c r="X13" s="61">
        <f>IF(K13&gt;0,(INT(POWER(81.86-K13,1.81)*1.53775)),0)</f>
        <v>454</v>
      </c>
      <c r="Y13" s="62">
        <f>IF(N13&lt;&gt;"",(INT(POWER(480-U13,1.85)*0.03768)),0)</f>
        <v>598</v>
      </c>
      <c r="Z13" s="62">
        <f>IF(O13&gt;0,(INT(POWER(O13-75,1.42)*0.8465)),0)</f>
        <v>464</v>
      </c>
      <c r="AA13" s="62">
        <f>IF(P13&gt;0,(INT(POWER(P13-220,1.4)*0.14354)),0)</f>
        <v>404</v>
      </c>
      <c r="AB13" s="62">
        <f>IF(Q13&gt;0,(INT(POWER(Q13-1.5,1.05)*51.39)),0)</f>
        <v>505</v>
      </c>
      <c r="AC13" s="64"/>
    </row>
    <row r="14" spans="2:29" ht="12.75">
      <c r="B14" s="51"/>
      <c r="G14" s="52"/>
      <c r="H14" s="63">
        <f>H12</f>
        <v>7346</v>
      </c>
      <c r="M14" s="52"/>
      <c r="S14" s="56"/>
      <c r="W14" s="64"/>
      <c r="X14" s="64"/>
      <c r="Y14" s="64"/>
      <c r="Z14" s="64"/>
      <c r="AA14" s="64"/>
      <c r="AB14" s="64"/>
      <c r="AC14" s="64"/>
    </row>
    <row r="15" spans="2:29" ht="12.75">
      <c r="B15" s="53" t="str">
        <f>IF(H18=0,"","3.")</f>
        <v>3.</v>
      </c>
      <c r="E15" s="11" t="s">
        <v>97</v>
      </c>
      <c r="F15" s="11" t="s">
        <v>94</v>
      </c>
      <c r="G15" s="54">
        <f>IF(H15=0,"",H15)</f>
        <v>6806</v>
      </c>
      <c r="H15" s="14">
        <f>SUM(W24:AB25)+AC24</f>
        <v>6806</v>
      </c>
      <c r="J15" s="55">
        <v>12.1</v>
      </c>
      <c r="K15" s="55">
        <v>59.3</v>
      </c>
      <c r="L15" s="16">
        <v>4</v>
      </c>
      <c r="M15" s="56" t="str">
        <f>IF(N15=0,"",":")</f>
        <v>:</v>
      </c>
      <c r="N15" s="57">
        <v>56.5</v>
      </c>
      <c r="O15" s="58">
        <v>168</v>
      </c>
      <c r="P15" s="58">
        <v>500</v>
      </c>
      <c r="Q15" s="59">
        <v>12.64</v>
      </c>
      <c r="R15" s="16">
        <v>2</v>
      </c>
      <c r="S15" s="56" t="str">
        <f>IF(T15=0,"",":")</f>
        <v>:</v>
      </c>
      <c r="T15" s="66">
        <v>23.7</v>
      </c>
      <c r="U15" s="20">
        <f>L18*60+N18</f>
        <v>281.6</v>
      </c>
      <c r="V15" s="20">
        <f>R18*60+T18</f>
        <v>137.8</v>
      </c>
      <c r="W15" s="61">
        <f>IF(J18&gt;0,(INT(POWER(17.76-J18,1.81)*25.4347)),0)</f>
        <v>531</v>
      </c>
      <c r="X15" s="61">
        <f>IF(K18&gt;0,(INT(POWER(81.86-K18,1.81)*1.53775)),0)</f>
        <v>415</v>
      </c>
      <c r="Y15" s="62">
        <f>IF(N18&lt;&gt;"",(INT(POWER(480-U15,1.85)*0.03768)),0)</f>
        <v>670</v>
      </c>
      <c r="Z15" s="62">
        <f>IF(O18&gt;0,(INT(POWER(O18-75,1.42)*0.8465)),0)</f>
        <v>496</v>
      </c>
      <c r="AA15" s="62">
        <f>IF(P18&gt;0,(INT(POWER(P18-220,1.4)*0.14354)),0)</f>
        <v>445</v>
      </c>
      <c r="AB15" s="62">
        <f>IF(Q18&gt;0,(INT(POWER(Q18-1.5,1.05)*51.39)),0)</f>
        <v>561</v>
      </c>
      <c r="AC15" s="62">
        <f>IF(T18&lt;&gt;"",(INT(POWER(305.5-V15,1.85)*0.08713)),0)</f>
        <v>1136</v>
      </c>
    </row>
    <row r="16" spans="2:29" ht="12.75">
      <c r="B16" s="51"/>
      <c r="E16" s="11" t="s">
        <v>98</v>
      </c>
      <c r="G16" s="52"/>
      <c r="H16" s="63">
        <f>H15</f>
        <v>6806</v>
      </c>
      <c r="J16" s="55">
        <v>12.9</v>
      </c>
      <c r="K16" s="55">
        <v>60.1</v>
      </c>
      <c r="L16" s="16">
        <v>5</v>
      </c>
      <c r="M16" s="56" t="str">
        <f>IF(N16=0,"",":")</f>
        <v>:</v>
      </c>
      <c r="N16" s="57">
        <v>24.2</v>
      </c>
      <c r="O16" s="58">
        <v>164</v>
      </c>
      <c r="P16" s="58">
        <v>479</v>
      </c>
      <c r="Q16" s="59">
        <v>9.8</v>
      </c>
      <c r="S16" s="56">
        <f>IF(T16=0,"",":")</f>
      </c>
      <c r="U16" s="20">
        <f>L19*60+N19</f>
        <v>287.3</v>
      </c>
      <c r="W16" s="61">
        <f>IF(J19&gt;0,(INT(POWER(17.76-J19,1.81)*25.4347)),0)</f>
        <v>461</v>
      </c>
      <c r="X16" s="61">
        <f>IF(K19&gt;0,(INT(POWER(81.86-K19,1.81)*1.53775)),0)</f>
        <v>255</v>
      </c>
      <c r="Y16" s="62">
        <f>IF(N19&lt;&gt;"",(INT(POWER(480-U16,1.85)*0.03768)),0)</f>
        <v>635</v>
      </c>
      <c r="Z16" s="62">
        <f>IF(O19&gt;0,(INT(POWER(O19-75,1.42)*0.8465)),0)</f>
        <v>404</v>
      </c>
      <c r="AA16" s="62">
        <f>IF(P19&gt;0,(INT(POWER(P19-220,1.4)*0.14354)),0)</f>
        <v>328</v>
      </c>
      <c r="AB16" s="62">
        <f>IF(Q19&gt;0,(INT(POWER(Q19-1.5,1.05)*51.39)),0)</f>
        <v>450</v>
      </c>
      <c r="AC16" s="64"/>
    </row>
    <row r="17" spans="2:29" ht="12.75">
      <c r="B17" s="51"/>
      <c r="E17"/>
      <c r="F17"/>
      <c r="G17" s="52"/>
      <c r="H17"/>
      <c r="I17"/>
      <c r="J17"/>
      <c r="K17"/>
      <c r="L17"/>
      <c r="M17" s="52"/>
      <c r="N17"/>
      <c r="O17"/>
      <c r="P17"/>
      <c r="Q17"/>
      <c r="R17"/>
      <c r="S17" s="52"/>
      <c r="T17"/>
      <c r="W17" s="64"/>
      <c r="X17" s="64"/>
      <c r="Y17" s="64"/>
      <c r="Z17" s="64"/>
      <c r="AA17" s="64"/>
      <c r="AB17" s="64"/>
      <c r="AC17" s="64"/>
    </row>
    <row r="18" spans="2:29" ht="12.75">
      <c r="B18" s="53" t="str">
        <f>IF(H24=0,"","4.")</f>
        <v>4.</v>
      </c>
      <c r="E18" s="11" t="s">
        <v>99</v>
      </c>
      <c r="F18" s="11" t="s">
        <v>94</v>
      </c>
      <c r="G18" s="54">
        <f>IF(H18=0,"",H18)</f>
        <v>6787</v>
      </c>
      <c r="H18" s="14">
        <f>SUM(W15:AB16)+AC15</f>
        <v>6787</v>
      </c>
      <c r="J18" s="55">
        <v>12.4</v>
      </c>
      <c r="K18" s="55">
        <v>59.8</v>
      </c>
      <c r="L18" s="16">
        <v>4</v>
      </c>
      <c r="M18" s="56" t="str">
        <f>IF(N18=0,"",":")</f>
        <v>:</v>
      </c>
      <c r="N18" s="57">
        <v>41.6</v>
      </c>
      <c r="O18" s="58">
        <v>164</v>
      </c>
      <c r="P18" s="58">
        <v>532</v>
      </c>
      <c r="Q18" s="59">
        <v>11.25</v>
      </c>
      <c r="R18" s="16">
        <v>2</v>
      </c>
      <c r="S18" s="56" t="str">
        <f>IF(T18=0,"",":")</f>
        <v>:</v>
      </c>
      <c r="T18" s="60">
        <v>17.8</v>
      </c>
      <c r="U18" s="20">
        <f>L24*60+N24</f>
        <v>284.3</v>
      </c>
      <c r="V18" s="20">
        <f>R24*60+T24</f>
        <v>150.6</v>
      </c>
      <c r="W18" s="61">
        <f>IF(J24&gt;0,(INT(POWER(17.76-J24,1.81)*25.4347)),0)</f>
        <v>365</v>
      </c>
      <c r="X18" s="61">
        <f>IF(K24&gt;0,(INT(POWER(81.86-K24,1.81)*1.53775)),0)</f>
        <v>450</v>
      </c>
      <c r="Y18" s="62">
        <f>IF(N24&lt;&gt;"",(INT(POWER(480-U18,1.85)*0.03768)),0)</f>
        <v>653</v>
      </c>
      <c r="Z18" s="62">
        <f>IF(O24&gt;0,(INT(POWER(O24-75,1.42)*0.8465)),0)</f>
        <v>0</v>
      </c>
      <c r="AA18" s="62">
        <f>IF(P24&gt;0,(INT(POWER(P24-220,1.4)*0.14354)),0)</f>
        <v>465</v>
      </c>
      <c r="AB18" s="62">
        <f>IF(Q24&gt;0,(INT(POWER(Q24-1.5,1.05)*51.39)),0)</f>
        <v>469</v>
      </c>
      <c r="AC18" s="62">
        <f>IF(T24&lt;&gt;"",(INT(POWER(305.5-V18,1.85)*0.08713)),0)</f>
        <v>981</v>
      </c>
    </row>
    <row r="19" spans="2:29" ht="12.75">
      <c r="B19" s="51"/>
      <c r="E19" s="11" t="s">
        <v>66</v>
      </c>
      <c r="G19" s="52"/>
      <c r="H19" s="63">
        <f>H18</f>
        <v>6787</v>
      </c>
      <c r="J19" s="55">
        <v>12.8</v>
      </c>
      <c r="K19" s="55">
        <v>65</v>
      </c>
      <c r="L19" s="16">
        <v>4</v>
      </c>
      <c r="M19" s="56" t="str">
        <f>IF(N19=0,"",":")</f>
        <v>:</v>
      </c>
      <c r="N19" s="57">
        <v>47.3</v>
      </c>
      <c r="O19" s="58">
        <v>152</v>
      </c>
      <c r="P19" s="58">
        <v>471</v>
      </c>
      <c r="Q19" s="59">
        <v>9.4</v>
      </c>
      <c r="S19" s="56">
        <f>IF(T19=0,"",":")</f>
      </c>
      <c r="U19" s="20">
        <f>L25*60+N25</f>
        <v>0</v>
      </c>
      <c r="W19" s="61">
        <f>IF(J25&gt;0,(INT(POWER(17.76-J25,1.81)*25.4347)),0)</f>
        <v>335</v>
      </c>
      <c r="X19" s="61">
        <f>IF(K25&gt;0,(INT(POWER(81.86-K25,1.81)*1.53775)),0)</f>
        <v>443</v>
      </c>
      <c r="Y19" s="62">
        <f>IF(N25&lt;&gt;"",(INT(POWER(480-U19,1.85)*0.03768)),0)</f>
        <v>0</v>
      </c>
      <c r="Z19" s="62">
        <f>IF(O25&gt;0,(INT(POWER(O25-75,1.42)*0.8465)),0)</f>
        <v>0</v>
      </c>
      <c r="AA19" s="62">
        <f>IF(P25&gt;0,(INT(POWER(P25-220,1.4)*0.14354)),0)</f>
        <v>421</v>
      </c>
      <c r="AB19" s="62">
        <f>IF(Q25&gt;0,(INT(POWER(Q25-1.5,1.05)*51.39)),0)</f>
        <v>329</v>
      </c>
      <c r="AC19" s="64"/>
    </row>
    <row r="20" spans="2:29" ht="12.75">
      <c r="B20" s="51"/>
      <c r="G20" s="52"/>
      <c r="H20" s="63">
        <f>H18</f>
        <v>6787</v>
      </c>
      <c r="M20" s="52"/>
      <c r="S20" s="52"/>
      <c r="W20" s="64"/>
      <c r="X20" s="64"/>
      <c r="Y20" s="64"/>
      <c r="Z20" s="64"/>
      <c r="AA20" s="64"/>
      <c r="AB20" s="64"/>
      <c r="AC20" s="64"/>
    </row>
    <row r="21" spans="2:29" ht="12.75">
      <c r="B21" s="53" t="str">
        <f>IF(H21=0,"","5.")</f>
        <v>5.</v>
      </c>
      <c r="E21" s="11" t="s">
        <v>100</v>
      </c>
      <c r="F21" s="11" t="s">
        <v>94</v>
      </c>
      <c r="G21" s="54">
        <f>IF(H21=0,"",H21)</f>
        <v>6555</v>
      </c>
      <c r="H21" s="14">
        <f>SUM(W21:AB22)+AC21</f>
        <v>6555</v>
      </c>
      <c r="J21" s="55">
        <v>12.5</v>
      </c>
      <c r="K21" s="55">
        <v>61.2</v>
      </c>
      <c r="L21" s="16">
        <v>4</v>
      </c>
      <c r="M21" s="56" t="str">
        <f>IF(N21=0,"",":")</f>
        <v>:</v>
      </c>
      <c r="N21" s="57">
        <v>50.2</v>
      </c>
      <c r="O21" s="58">
        <v>164</v>
      </c>
      <c r="P21" s="58">
        <v>527</v>
      </c>
      <c r="Q21" s="59">
        <v>10.3</v>
      </c>
      <c r="R21" s="16">
        <v>2</v>
      </c>
      <c r="S21" s="56" t="str">
        <f>IF(T21=0,"",":")</f>
        <v>:</v>
      </c>
      <c r="T21" s="66">
        <v>22.7</v>
      </c>
      <c r="U21" s="20">
        <f>L21*60+N21</f>
        <v>290.2</v>
      </c>
      <c r="V21" s="20">
        <f>R21*60+T21</f>
        <v>142.7</v>
      </c>
      <c r="W21" s="61">
        <f>IF(J21&gt;0,(INT(POWER(17.76-J21,1.81)*25.4347)),0)</f>
        <v>513</v>
      </c>
      <c r="X21" s="61">
        <f>IF(K21&gt;0,(INT(POWER(81.86-K21,1.81)*1.53775)),0)</f>
        <v>369</v>
      </c>
      <c r="Y21" s="62">
        <f>IF(N21&lt;&gt;"",(INT(POWER(480-U21,1.85)*0.03768)),0)</f>
        <v>617</v>
      </c>
      <c r="Z21" s="62">
        <f>IF(O21&gt;0,(INT(POWER(O21-75,1.42)*0.8465)),0)</f>
        <v>496</v>
      </c>
      <c r="AA21" s="62">
        <f>IF(P21&gt;0,(INT(POWER(P21-220,1.4)*0.14354)),0)</f>
        <v>435</v>
      </c>
      <c r="AB21" s="62">
        <f>IF(Q21&gt;0,(INT(POWER(Q21-1.5,1.05)*51.39)),0)</f>
        <v>504</v>
      </c>
      <c r="AC21" s="62">
        <f>IF(T21&lt;&gt;"",(INT(POWER(305.5-V21,1.85)*0.08713)),0)</f>
        <v>1075</v>
      </c>
    </row>
    <row r="22" spans="2:29" ht="12.75">
      <c r="B22" s="51"/>
      <c r="E22" s="11" t="s">
        <v>101</v>
      </c>
      <c r="G22" s="52"/>
      <c r="H22" s="63">
        <f>H21</f>
        <v>6555</v>
      </c>
      <c r="J22" s="55">
        <v>13</v>
      </c>
      <c r="K22" s="55">
        <v>63.4</v>
      </c>
      <c r="L22" s="16">
        <v>4</v>
      </c>
      <c r="M22" s="56" t="str">
        <f>IF(N22=0,"",":")</f>
        <v>:</v>
      </c>
      <c r="N22" s="57">
        <v>55.3</v>
      </c>
      <c r="O22" s="58">
        <v>148</v>
      </c>
      <c r="P22" s="58">
        <v>497</v>
      </c>
      <c r="Q22" s="59">
        <v>9.89</v>
      </c>
      <c r="S22" s="56">
        <f>IF(T22=0,"",":")</f>
      </c>
      <c r="U22" s="20">
        <f>L22*60+N22</f>
        <v>295.3</v>
      </c>
      <c r="W22" s="61">
        <f>IF(J22&gt;0,(INT(POWER(17.76-J22,1.81)*25.4347)),0)</f>
        <v>428</v>
      </c>
      <c r="X22" s="61">
        <f>IF(K22&gt;0,(INT(POWER(81.86-K22,1.81)*1.53775)),0)</f>
        <v>301</v>
      </c>
      <c r="Y22" s="62">
        <f>IF(N22&lt;&gt;"",(INT(POWER(480-U22,1.85)*0.03768)),0)</f>
        <v>587</v>
      </c>
      <c r="Z22" s="62">
        <f>IF(O22&gt;0,(INT(POWER(O22-75,1.42)*0.8465)),0)</f>
        <v>374</v>
      </c>
      <c r="AA22" s="62">
        <f>IF(P22&gt;0,(INT(POWER(P22-220,1.4)*0.14354)),0)</f>
        <v>377</v>
      </c>
      <c r="AB22" s="62">
        <f>IF(Q22&gt;0,(INT(POWER(Q22-1.5,1.05)*51.39)),0)</f>
        <v>479</v>
      </c>
      <c r="AC22" s="64"/>
    </row>
    <row r="23" spans="2:29" ht="12.75">
      <c r="B23" s="51"/>
      <c r="E23"/>
      <c r="F23"/>
      <c r="G23" s="52"/>
      <c r="H23"/>
      <c r="I23"/>
      <c r="J23"/>
      <c r="K23"/>
      <c r="L23"/>
      <c r="M23" s="52"/>
      <c r="N23"/>
      <c r="O23"/>
      <c r="P23"/>
      <c r="Q23"/>
      <c r="R23"/>
      <c r="S23" s="52"/>
      <c r="T23"/>
      <c r="W23" s="64"/>
      <c r="X23" s="64"/>
      <c r="Y23" s="64"/>
      <c r="Z23" s="64"/>
      <c r="AA23" s="64"/>
      <c r="AB23" s="64"/>
      <c r="AC23" s="64"/>
    </row>
    <row r="24" spans="2:29" ht="12.75">
      <c r="B24" s="53" t="str">
        <f>IF(H15=0,"","6.")</f>
        <v>6.</v>
      </c>
      <c r="E24" t="s">
        <v>102</v>
      </c>
      <c r="F24" t="s">
        <v>94</v>
      </c>
      <c r="G24" s="54">
        <f>IF(H24=0,"",H24)</f>
        <v>4911</v>
      </c>
      <c r="H24" s="14">
        <f>SUM(W18:AB19)+AC18</f>
        <v>4911</v>
      </c>
      <c r="J24" s="55">
        <v>13.4</v>
      </c>
      <c r="K24" s="55">
        <v>58.8</v>
      </c>
      <c r="L24" s="16">
        <v>4</v>
      </c>
      <c r="M24" s="56" t="str">
        <f>IF(N24=0,"",":")</f>
        <v>:</v>
      </c>
      <c r="N24" s="57">
        <v>44.3</v>
      </c>
      <c r="O24" s="12"/>
      <c r="P24" s="58">
        <v>542</v>
      </c>
      <c r="Q24" s="59">
        <v>9.72</v>
      </c>
      <c r="R24" s="16">
        <v>2</v>
      </c>
      <c r="S24" s="56" t="str">
        <f>IF(T24=0,"",":")</f>
        <v>:</v>
      </c>
      <c r="T24" s="66">
        <v>30.6</v>
      </c>
      <c r="U24" s="20">
        <f>L15*60+N15</f>
        <v>296.5</v>
      </c>
      <c r="V24" s="20">
        <f>R15*60+T15</f>
        <v>143.7</v>
      </c>
      <c r="W24" s="61">
        <f>IF(J15&gt;0,(INT(POWER(17.76-J15,1.81)*25.4347)),0)</f>
        <v>586</v>
      </c>
      <c r="X24" s="61">
        <f>IF(K15&gt;0,(INT(POWER(81.86-K15,1.81)*1.53775)),0)</f>
        <v>432</v>
      </c>
      <c r="Y24" s="62">
        <f>IF(N15&lt;&gt;"",(INT(POWER(480-U24,1.85)*0.03768)),0)</f>
        <v>580</v>
      </c>
      <c r="Z24" s="62">
        <f>IF(O15&gt;0,(INT(POWER(O15-75,1.42)*0.8465)),0)</f>
        <v>528</v>
      </c>
      <c r="AA24" s="62">
        <f>IF(P15&gt;0,(INT(POWER(P15-220,1.4)*0.14354)),0)</f>
        <v>382</v>
      </c>
      <c r="AB24" s="62">
        <f>IF(Q15&gt;0,(INT(POWER(Q15-1.5,1.05)*51.39)),0)</f>
        <v>645</v>
      </c>
      <c r="AC24" s="62">
        <f>IF(T15&lt;&gt;"",(INT(POWER(305.5-V24,1.85)*0.08713)),0)</f>
        <v>1063</v>
      </c>
    </row>
    <row r="25" spans="2:29" ht="12.75">
      <c r="B25" s="51"/>
      <c r="E25" t="s">
        <v>66</v>
      </c>
      <c r="F25"/>
      <c r="G25" s="52"/>
      <c r="H25" s="63">
        <f>H24</f>
        <v>4911</v>
      </c>
      <c r="J25" s="55">
        <v>13.6</v>
      </c>
      <c r="K25" s="55">
        <v>59</v>
      </c>
      <c r="L25"/>
      <c r="M25" s="56">
        <f>IF(N25=0,"",":")</f>
      </c>
      <c r="O25" s="12"/>
      <c r="P25" s="58">
        <v>520</v>
      </c>
      <c r="Q25" s="59">
        <v>7.37</v>
      </c>
      <c r="S25" s="56">
        <f>IF(T25=0,"",":")</f>
      </c>
      <c r="U25" s="20">
        <f>L16*60+N16</f>
        <v>324.2</v>
      </c>
      <c r="W25" s="61">
        <f>IF(J16&gt;0,(INT(POWER(17.76-J16,1.81)*25.4347)),0)</f>
        <v>444</v>
      </c>
      <c r="X25" s="61">
        <f>IF(K16&gt;0,(INT(POWER(81.86-K16,1.81)*1.53775)),0)</f>
        <v>405</v>
      </c>
      <c r="Y25" s="62">
        <f>IF(N16&lt;&gt;"",(INT(POWER(480-U25,1.85)*0.03768)),0)</f>
        <v>428</v>
      </c>
      <c r="Z25" s="62">
        <f>IF(O16&gt;0,(INT(POWER(O16-75,1.42)*0.8465)),0)</f>
        <v>496</v>
      </c>
      <c r="AA25" s="62">
        <f>IF(P16&gt;0,(INT(POWER(P16-220,1.4)*0.14354)),0)</f>
        <v>343</v>
      </c>
      <c r="AB25" s="62">
        <f>IF(Q16&gt;0,(INT(POWER(Q16-1.5,1.05)*51.39)),0)</f>
        <v>474</v>
      </c>
      <c r="AC25" s="64"/>
    </row>
    <row r="26" spans="2:30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2:30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2:30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2:30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2:30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2:30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2:30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2:3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2:30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2:30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2:30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2:30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2:3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2:3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2:3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2:30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2:30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2:30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2:30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2:30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2:30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2:30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2:3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2:30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2:30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2:30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2:30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2:30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2:30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2:30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2:30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2:30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2:30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2:30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2:30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2:30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</sheetData>
  <mergeCells count="5">
    <mergeCell ref="J4:K4"/>
    <mergeCell ref="L6:N6"/>
    <mergeCell ref="R6:T6"/>
    <mergeCell ref="L7:N7"/>
    <mergeCell ref="R7:T7"/>
  </mergeCells>
  <dataValidations count="5">
    <dataValidation type="whole" operator="lessThanOrEqual" allowBlank="1" showInputMessage="1" showErrorMessage="1" prompt="Sem nic nepiš" sqref="B1:L2 B3:B25 B71:B153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25">
      <formula1>0</formula1>
    </dataValidation>
    <dataValidation type="whole" operator="lessThanOrEqual" allowBlank="1" showInputMessage="1" showErrorMessage="1" prompt="Dvojtečka se udělá sama, až napíšeš sekundy" sqref="M9:M10 S9 M12:M13 S12 M15:M16 S15 M18:M19 S18 M21:M22 S21 M24:M25 S24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2777777777778" right="0.393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6"/>
  <sheetViews>
    <sheetView workbookViewId="0" topLeftCell="A1">
      <selection activeCell="F17" sqref="F17"/>
    </sheetView>
  </sheetViews>
  <sheetFormatPr defaultColWidth="9.00390625" defaultRowHeight="12.75"/>
  <cols>
    <col min="1" max="2" width="5.25390625" style="1" customWidth="1"/>
    <col min="3" max="3" width="26.375" style="0" customWidth="1"/>
    <col min="4" max="4" width="8.625" style="1" customWidth="1"/>
    <col min="5" max="5" width="26.375" style="0" customWidth="1"/>
    <col min="6" max="6" width="11.25390625" style="67" customWidth="1"/>
    <col min="7" max="7" width="9.25390625" style="1" customWidth="1"/>
  </cols>
  <sheetData>
    <row r="2" spans="1:7" s="74" customFormat="1" ht="21.75" customHeight="1">
      <c r="A2" s="68" t="s">
        <v>103</v>
      </c>
      <c r="B2" s="69"/>
      <c r="C2" s="69"/>
      <c r="D2" s="70"/>
      <c r="E2" s="71"/>
      <c r="F2" s="72"/>
      <c r="G2" s="73" t="s">
        <v>104</v>
      </c>
    </row>
    <row r="3" spans="1:12" s="79" customFormat="1" ht="23.25" customHeight="1">
      <c r="A3" s="75"/>
      <c r="B3" s="76" t="s">
        <v>105</v>
      </c>
      <c r="C3" s="77" t="s">
        <v>106</v>
      </c>
      <c r="D3" s="76" t="s">
        <v>107</v>
      </c>
      <c r="E3" s="77" t="s">
        <v>108</v>
      </c>
      <c r="F3" s="78" t="s">
        <v>109</v>
      </c>
      <c r="G3" s="75" t="s">
        <v>110</v>
      </c>
      <c r="H3"/>
      <c r="I3"/>
      <c r="J3"/>
      <c r="K3"/>
      <c r="L3"/>
    </row>
    <row r="4" spans="1:12" s="82" customFormat="1" ht="13.5" customHeight="1">
      <c r="A4" s="80" t="str">
        <f aca="true" t="shared" si="0" ref="A4:A18">IF(F4&gt;0,(ROW()-3)&amp;".","")</f>
        <v>1.</v>
      </c>
      <c r="B4" s="81"/>
      <c r="C4" s="82" t="s">
        <v>111</v>
      </c>
      <c r="D4" s="58"/>
      <c r="E4" s="82" t="s">
        <v>112</v>
      </c>
      <c r="F4" s="55">
        <v>11.4</v>
      </c>
      <c r="G4" s="83">
        <f aca="true" t="shared" si="1" ref="G4:G18">IF(F4&gt;0,(INT(POWER(17.76-F4,1.81)*25.4347)),"")</f>
        <v>723</v>
      </c>
      <c r="H4"/>
      <c r="I4"/>
      <c r="J4"/>
      <c r="K4"/>
      <c r="L4"/>
    </row>
    <row r="5" spans="1:12" s="82" customFormat="1" ht="13.5" customHeight="1">
      <c r="A5" s="80" t="str">
        <f t="shared" si="0"/>
        <v>2.</v>
      </c>
      <c r="B5" s="81"/>
      <c r="C5" s="82" t="s">
        <v>113</v>
      </c>
      <c r="D5" s="58"/>
      <c r="E5" s="82" t="s">
        <v>97</v>
      </c>
      <c r="F5" s="55">
        <v>12.1</v>
      </c>
      <c r="G5" s="83">
        <f t="shared" si="1"/>
        <v>586</v>
      </c>
      <c r="H5"/>
      <c r="I5"/>
      <c r="J5"/>
      <c r="K5"/>
      <c r="L5"/>
    </row>
    <row r="6" spans="1:12" s="82" customFormat="1" ht="13.5" customHeight="1">
      <c r="A6" s="80" t="str">
        <f t="shared" si="0"/>
        <v>3.</v>
      </c>
      <c r="B6" s="81"/>
      <c r="C6" s="82" t="s">
        <v>114</v>
      </c>
      <c r="D6" s="58"/>
      <c r="E6" s="82" t="s">
        <v>115</v>
      </c>
      <c r="F6" s="55">
        <v>12.2</v>
      </c>
      <c r="G6" s="83">
        <f t="shared" si="1"/>
        <v>567</v>
      </c>
      <c r="H6"/>
      <c r="I6"/>
      <c r="J6"/>
      <c r="K6"/>
      <c r="L6"/>
    </row>
    <row r="7" spans="1:12" s="82" customFormat="1" ht="13.5" customHeight="1">
      <c r="A7" s="80" t="str">
        <f t="shared" si="0"/>
        <v>4.</v>
      </c>
      <c r="B7" s="81"/>
      <c r="C7" s="82" t="s">
        <v>116</v>
      </c>
      <c r="D7" s="58"/>
      <c r="E7" s="82" t="s">
        <v>112</v>
      </c>
      <c r="F7" s="55">
        <v>12.3</v>
      </c>
      <c r="G7" s="83">
        <f t="shared" si="1"/>
        <v>549</v>
      </c>
      <c r="H7"/>
      <c r="I7"/>
      <c r="J7"/>
      <c r="K7"/>
      <c r="L7"/>
    </row>
    <row r="8" spans="1:12" s="82" customFormat="1" ht="13.5" customHeight="1">
      <c r="A8" s="80" t="str">
        <f t="shared" si="0"/>
        <v>5.</v>
      </c>
      <c r="B8" s="81"/>
      <c r="C8" s="82" t="s">
        <v>117</v>
      </c>
      <c r="D8" s="58"/>
      <c r="E8" s="82" t="s">
        <v>115</v>
      </c>
      <c r="F8" s="55">
        <v>12.3</v>
      </c>
      <c r="G8" s="83">
        <f t="shared" si="1"/>
        <v>549</v>
      </c>
      <c r="H8"/>
      <c r="I8"/>
      <c r="J8"/>
      <c r="K8"/>
      <c r="L8"/>
    </row>
    <row r="9" spans="1:12" s="82" customFormat="1" ht="13.5" customHeight="1">
      <c r="A9" s="80" t="str">
        <f t="shared" si="0"/>
        <v>6.</v>
      </c>
      <c r="B9" s="81"/>
      <c r="C9" s="82" t="s">
        <v>118</v>
      </c>
      <c r="D9" s="58"/>
      <c r="E9" s="82" t="s">
        <v>112</v>
      </c>
      <c r="F9" s="55">
        <v>12.3</v>
      </c>
      <c r="G9" s="83">
        <f t="shared" si="1"/>
        <v>549</v>
      </c>
      <c r="H9"/>
      <c r="I9"/>
      <c r="J9"/>
      <c r="K9"/>
      <c r="L9"/>
    </row>
    <row r="10" spans="1:12" s="82" customFormat="1" ht="13.5" customHeight="1">
      <c r="A10" s="80" t="str">
        <f t="shared" si="0"/>
        <v>7.</v>
      </c>
      <c r="B10" s="81"/>
      <c r="C10" s="82" t="s">
        <v>119</v>
      </c>
      <c r="D10" s="58"/>
      <c r="E10" s="82" t="s">
        <v>99</v>
      </c>
      <c r="F10" s="55">
        <v>12.4</v>
      </c>
      <c r="G10" s="83">
        <f t="shared" si="1"/>
        <v>531</v>
      </c>
      <c r="H10"/>
      <c r="I10"/>
      <c r="J10"/>
      <c r="K10"/>
      <c r="L10"/>
    </row>
    <row r="11" spans="1:12" s="82" customFormat="1" ht="13.5" customHeight="1">
      <c r="A11" s="80" t="str">
        <f t="shared" si="0"/>
        <v>8.</v>
      </c>
      <c r="B11" s="81"/>
      <c r="C11" s="82" t="s">
        <v>120</v>
      </c>
      <c r="D11" s="58"/>
      <c r="E11" s="82" t="s">
        <v>100</v>
      </c>
      <c r="F11" s="55">
        <v>12.5</v>
      </c>
      <c r="G11" s="83">
        <f t="shared" si="1"/>
        <v>513</v>
      </c>
      <c r="H11"/>
      <c r="I11"/>
      <c r="J11"/>
      <c r="K11"/>
      <c r="L11"/>
    </row>
    <row r="12" spans="1:7" s="82" customFormat="1" ht="13.5" customHeight="1">
      <c r="A12" s="80" t="str">
        <f t="shared" si="0"/>
        <v>9.</v>
      </c>
      <c r="B12" s="81"/>
      <c r="C12" s="82" t="s">
        <v>121</v>
      </c>
      <c r="D12" s="58"/>
      <c r="E12" s="82" t="s">
        <v>99</v>
      </c>
      <c r="F12" s="55">
        <v>12.8</v>
      </c>
      <c r="G12" s="83">
        <f t="shared" si="1"/>
        <v>461</v>
      </c>
    </row>
    <row r="13" spans="1:7" s="82" customFormat="1" ht="13.5" customHeight="1">
      <c r="A13" s="80" t="str">
        <f t="shared" si="0"/>
        <v>10.</v>
      </c>
      <c r="B13" s="81"/>
      <c r="C13" s="82" t="s">
        <v>122</v>
      </c>
      <c r="D13" s="58"/>
      <c r="E13" s="82" t="s">
        <v>97</v>
      </c>
      <c r="F13" s="55">
        <v>12.9</v>
      </c>
      <c r="G13" s="83">
        <f t="shared" si="1"/>
        <v>444</v>
      </c>
    </row>
    <row r="14" spans="1:7" s="82" customFormat="1" ht="13.5" customHeight="1">
      <c r="A14" s="80" t="str">
        <f t="shared" si="0"/>
        <v>11.</v>
      </c>
      <c r="B14" s="81"/>
      <c r="C14" s="82" t="s">
        <v>123</v>
      </c>
      <c r="D14" s="58"/>
      <c r="E14" s="82" t="s">
        <v>100</v>
      </c>
      <c r="F14" s="55">
        <v>13</v>
      </c>
      <c r="G14" s="83">
        <f t="shared" si="1"/>
        <v>428</v>
      </c>
    </row>
    <row r="15" spans="1:7" s="82" customFormat="1" ht="13.5" customHeight="1">
      <c r="A15" s="80" t="str">
        <f t="shared" si="0"/>
        <v>12.</v>
      </c>
      <c r="B15" s="81"/>
      <c r="C15" s="82" t="s">
        <v>124</v>
      </c>
      <c r="D15" s="58"/>
      <c r="E15" s="82" t="s">
        <v>115</v>
      </c>
      <c r="F15" s="55">
        <v>13.4</v>
      </c>
      <c r="G15" s="83">
        <f t="shared" si="1"/>
        <v>365</v>
      </c>
    </row>
    <row r="16" spans="1:7" s="82" customFormat="1" ht="13.5" customHeight="1">
      <c r="A16" s="80" t="str">
        <f t="shared" si="0"/>
        <v>13.</v>
      </c>
      <c r="B16" s="81"/>
      <c r="C16" s="82" t="s">
        <v>125</v>
      </c>
      <c r="D16" s="58"/>
      <c r="E16" t="s">
        <v>102</v>
      </c>
      <c r="F16" s="55">
        <v>13.4</v>
      </c>
      <c r="G16" s="83">
        <f t="shared" si="1"/>
        <v>365</v>
      </c>
    </row>
    <row r="17" spans="1:7" s="82" customFormat="1" ht="13.5" customHeight="1">
      <c r="A17" s="80" t="str">
        <f t="shared" si="0"/>
        <v>14.</v>
      </c>
      <c r="B17" s="81"/>
      <c r="C17" s="82" t="s">
        <v>126</v>
      </c>
      <c r="D17" s="58"/>
      <c r="E17" t="s">
        <v>102</v>
      </c>
      <c r="F17" s="55">
        <v>13.6</v>
      </c>
      <c r="G17" s="83">
        <f t="shared" si="1"/>
        <v>335</v>
      </c>
    </row>
    <row r="18" spans="1:7" s="82" customFormat="1" ht="13.5" customHeight="1">
      <c r="A18" s="80" t="str">
        <f t="shared" si="0"/>
        <v>15.</v>
      </c>
      <c r="B18" s="81"/>
      <c r="C18" s="82" t="s">
        <v>127</v>
      </c>
      <c r="D18" s="58"/>
      <c r="E18" s="82" t="s">
        <v>100</v>
      </c>
      <c r="F18" s="55">
        <v>14.6</v>
      </c>
      <c r="G18" s="83">
        <f t="shared" si="1"/>
        <v>204</v>
      </c>
    </row>
    <row r="19" spans="1:7" s="82" customFormat="1" ht="13.5" customHeight="1">
      <c r="A19"/>
      <c r="B19"/>
      <c r="C19"/>
      <c r="D19"/>
      <c r="E19"/>
      <c r="F19"/>
      <c r="G19"/>
    </row>
    <row r="20" spans="1:8" s="82" customFormat="1" ht="13.5" customHeight="1">
      <c r="A20"/>
      <c r="B20"/>
      <c r="C20"/>
      <c r="D20"/>
      <c r="E20"/>
      <c r="F20"/>
      <c r="G20"/>
      <c r="H20"/>
    </row>
    <row r="21" spans="1:8" s="82" customFormat="1" ht="13.5" customHeight="1">
      <c r="A21"/>
      <c r="B21"/>
      <c r="C21"/>
      <c r="D21"/>
      <c r="E21"/>
      <c r="F21"/>
      <c r="G21"/>
      <c r="H21"/>
    </row>
    <row r="22" spans="1:8" s="82" customFormat="1" ht="13.5" customHeight="1">
      <c r="A22"/>
      <c r="B22"/>
      <c r="C22"/>
      <c r="D22"/>
      <c r="E22"/>
      <c r="F22"/>
      <c r="G22"/>
      <c r="H22"/>
    </row>
    <row r="23" spans="1:8" s="82" customFormat="1" ht="13.5" customHeight="1">
      <c r="A23"/>
      <c r="B23"/>
      <c r="C23"/>
      <c r="D23"/>
      <c r="E23"/>
      <c r="F23"/>
      <c r="G23"/>
      <c r="H23"/>
    </row>
    <row r="24" spans="1:8" s="82" customFormat="1" ht="13.5" customHeight="1">
      <c r="A24"/>
      <c r="B24"/>
      <c r="C24"/>
      <c r="D24"/>
      <c r="E24"/>
      <c r="F24"/>
      <c r="G24"/>
      <c r="H24"/>
    </row>
    <row r="25" spans="1:8" s="82" customFormat="1" ht="13.5" customHeight="1">
      <c r="A25"/>
      <c r="B25"/>
      <c r="C25"/>
      <c r="D25"/>
      <c r="E25"/>
      <c r="F25"/>
      <c r="G25"/>
      <c r="H25"/>
    </row>
    <row r="26" spans="1:8" s="82" customFormat="1" ht="13.5" customHeight="1">
      <c r="A26"/>
      <c r="B26"/>
      <c r="C26"/>
      <c r="D26"/>
      <c r="E26"/>
      <c r="F26"/>
      <c r="G26"/>
      <c r="H26"/>
    </row>
    <row r="27" spans="1:8" s="82" customFormat="1" ht="13.5" customHeight="1">
      <c r="A27"/>
      <c r="B27"/>
      <c r="C27"/>
      <c r="D27"/>
      <c r="E27"/>
      <c r="F27"/>
      <c r="G27"/>
      <c r="H27"/>
    </row>
    <row r="28" spans="1:8" s="82" customFormat="1" ht="13.5" customHeight="1">
      <c r="A28"/>
      <c r="B28"/>
      <c r="C28"/>
      <c r="D28"/>
      <c r="E28"/>
      <c r="F28"/>
      <c r="G28"/>
      <c r="H28"/>
    </row>
    <row r="29" spans="1:8" s="82" customFormat="1" ht="13.5" customHeight="1">
      <c r="A29"/>
      <c r="B29"/>
      <c r="C29"/>
      <c r="D29"/>
      <c r="E29"/>
      <c r="F29"/>
      <c r="G29"/>
      <c r="H29"/>
    </row>
    <row r="30" spans="1:8" s="82" customFormat="1" ht="13.5" customHeight="1">
      <c r="A30"/>
      <c r="B30"/>
      <c r="C30"/>
      <c r="D30"/>
      <c r="E30"/>
      <c r="F30"/>
      <c r="G30"/>
      <c r="H30"/>
    </row>
    <row r="31" spans="1:8" s="82" customFormat="1" ht="13.5" customHeight="1">
      <c r="A31"/>
      <c r="B31"/>
      <c r="C31"/>
      <c r="D31"/>
      <c r="E31"/>
      <c r="F31"/>
      <c r="G31"/>
      <c r="H31"/>
    </row>
    <row r="32" spans="1:8" s="82" customFormat="1" ht="13.5" customHeight="1">
      <c r="A32"/>
      <c r="B32"/>
      <c r="C32"/>
      <c r="D32"/>
      <c r="E32"/>
      <c r="F32"/>
      <c r="G32"/>
      <c r="H32"/>
    </row>
    <row r="33" spans="1:8" s="82" customFormat="1" ht="13.5" customHeight="1">
      <c r="A33"/>
      <c r="B33"/>
      <c r="C33"/>
      <c r="D33"/>
      <c r="E33"/>
      <c r="F33"/>
      <c r="G33"/>
      <c r="H33"/>
    </row>
    <row r="34" spans="1:8" s="82" customFormat="1" ht="13.5" customHeight="1">
      <c r="A34"/>
      <c r="B34"/>
      <c r="C34"/>
      <c r="D34"/>
      <c r="E34"/>
      <c r="F34"/>
      <c r="G34"/>
      <c r="H34"/>
    </row>
    <row r="35" spans="1:8" s="82" customFormat="1" ht="13.5" customHeight="1">
      <c r="A35"/>
      <c r="B35"/>
      <c r="C35"/>
      <c r="D35"/>
      <c r="E35"/>
      <c r="F35"/>
      <c r="G35"/>
      <c r="H35"/>
    </row>
    <row r="36" spans="1:8" s="82" customFormat="1" ht="13.5" customHeight="1">
      <c r="A36"/>
      <c r="B36"/>
      <c r="C36"/>
      <c r="D36"/>
      <c r="E36"/>
      <c r="F36"/>
      <c r="G36"/>
      <c r="H36"/>
    </row>
    <row r="37" spans="1:8" s="82" customFormat="1" ht="13.5" customHeight="1">
      <c r="A37"/>
      <c r="B37"/>
      <c r="C37"/>
      <c r="D37"/>
      <c r="E37"/>
      <c r="F37"/>
      <c r="G37"/>
      <c r="H37"/>
    </row>
    <row r="38" spans="1:8" s="82" customFormat="1" ht="13.5" customHeight="1">
      <c r="A38"/>
      <c r="B38"/>
      <c r="C38"/>
      <c r="D38"/>
      <c r="E38"/>
      <c r="F38"/>
      <c r="G38"/>
      <c r="H38"/>
    </row>
    <row r="39" spans="1:8" s="82" customFormat="1" ht="13.5" customHeight="1">
      <c r="A39"/>
      <c r="B39"/>
      <c r="C39"/>
      <c r="D39"/>
      <c r="E39"/>
      <c r="F39"/>
      <c r="G39"/>
      <c r="H39"/>
    </row>
    <row r="40" spans="1:8" s="82" customFormat="1" ht="13.5" customHeight="1">
      <c r="A40"/>
      <c r="B40"/>
      <c r="C40"/>
      <c r="D40"/>
      <c r="E40"/>
      <c r="F40"/>
      <c r="G40"/>
      <c r="H40"/>
    </row>
    <row r="41" spans="1:8" s="82" customFormat="1" ht="13.5" customHeight="1">
      <c r="A41"/>
      <c r="B41"/>
      <c r="C41"/>
      <c r="D41"/>
      <c r="E41"/>
      <c r="F41"/>
      <c r="G41"/>
      <c r="H41"/>
    </row>
    <row r="42" spans="1:8" s="82" customFormat="1" ht="13.5" customHeight="1">
      <c r="A42"/>
      <c r="B42"/>
      <c r="C42"/>
      <c r="D42"/>
      <c r="E42"/>
      <c r="F42"/>
      <c r="G42"/>
      <c r="H42"/>
    </row>
    <row r="43" spans="1:8" s="82" customFormat="1" ht="13.5" customHeight="1">
      <c r="A43"/>
      <c r="B43"/>
      <c r="C43"/>
      <c r="D43"/>
      <c r="E43"/>
      <c r="F43"/>
      <c r="G43"/>
      <c r="H43"/>
    </row>
    <row r="44" spans="1:8" s="82" customFormat="1" ht="13.5" customHeight="1">
      <c r="A44"/>
      <c r="B44"/>
      <c r="C44"/>
      <c r="D44"/>
      <c r="E44"/>
      <c r="F44"/>
      <c r="G44"/>
      <c r="H44"/>
    </row>
    <row r="45" spans="1:8" s="82" customFormat="1" ht="13.5" customHeight="1">
      <c r="A45"/>
      <c r="B45"/>
      <c r="C45"/>
      <c r="D45"/>
      <c r="E45"/>
      <c r="F45"/>
      <c r="G45"/>
      <c r="H45"/>
    </row>
    <row r="46" spans="1:8" s="82" customFormat="1" ht="13.5" customHeight="1">
      <c r="A46"/>
      <c r="B46"/>
      <c r="C46"/>
      <c r="D46"/>
      <c r="E46"/>
      <c r="F46"/>
      <c r="G46"/>
      <c r="H46"/>
    </row>
    <row r="47" spans="1:8" s="82" customFormat="1" ht="13.5" customHeight="1">
      <c r="A47"/>
      <c r="B47"/>
      <c r="C47"/>
      <c r="D47"/>
      <c r="E47"/>
      <c r="F47"/>
      <c r="G47"/>
      <c r="H47"/>
    </row>
    <row r="48" spans="1:8" s="82" customFormat="1" ht="13.5" customHeight="1">
      <c r="A48"/>
      <c r="B48"/>
      <c r="C48"/>
      <c r="D48"/>
      <c r="E48"/>
      <c r="F48"/>
      <c r="G48"/>
      <c r="H48"/>
    </row>
    <row r="49" spans="1:8" s="82" customFormat="1" ht="13.5" customHeight="1">
      <c r="A49"/>
      <c r="B49"/>
      <c r="C49"/>
      <c r="D49"/>
      <c r="E49"/>
      <c r="F49"/>
      <c r="G49"/>
      <c r="H49"/>
    </row>
    <row r="50" spans="1:8" s="82" customFormat="1" ht="13.5" customHeight="1">
      <c r="A50"/>
      <c r="B50"/>
      <c r="C50"/>
      <c r="D50"/>
      <c r="E50"/>
      <c r="F50"/>
      <c r="G50"/>
      <c r="H50"/>
    </row>
    <row r="51" spans="1:8" s="82" customFormat="1" ht="13.5" customHeight="1">
      <c r="A51"/>
      <c r="B51"/>
      <c r="C51"/>
      <c r="D51"/>
      <c r="E51"/>
      <c r="F51"/>
      <c r="G51"/>
      <c r="H51"/>
    </row>
    <row r="52" spans="1:7" ht="12.75">
      <c r="A52"/>
      <c r="B52"/>
      <c r="D52"/>
      <c r="F52"/>
      <c r="G52"/>
    </row>
    <row r="53" spans="1:7" ht="12.75">
      <c r="A53"/>
      <c r="B53"/>
      <c r="D53"/>
      <c r="F53"/>
      <c r="G53"/>
    </row>
    <row r="54" spans="1:7" ht="12.75">
      <c r="A54"/>
      <c r="B54"/>
      <c r="D54"/>
      <c r="F54"/>
      <c r="G54"/>
    </row>
    <row r="55" spans="1:7" ht="12.75">
      <c r="A55"/>
      <c r="B55"/>
      <c r="D55"/>
      <c r="F55"/>
      <c r="G55"/>
    </row>
    <row r="56" spans="1:7" ht="12.75">
      <c r="A56"/>
      <c r="B56"/>
      <c r="D56"/>
      <c r="F56"/>
      <c r="G56"/>
    </row>
    <row r="57" spans="1:7" ht="12.75">
      <c r="A57"/>
      <c r="B57"/>
      <c r="D57"/>
      <c r="F57"/>
      <c r="G57"/>
    </row>
    <row r="58" spans="1:7" ht="12.75">
      <c r="A58"/>
      <c r="B58"/>
      <c r="D58"/>
      <c r="F58"/>
      <c r="G58"/>
    </row>
    <row r="59" spans="1:7" ht="12.75">
      <c r="A59"/>
      <c r="B59"/>
      <c r="D59"/>
      <c r="F59"/>
      <c r="G59"/>
    </row>
    <row r="60" spans="1:7" ht="12.75">
      <c r="A60"/>
      <c r="B60"/>
      <c r="D60"/>
      <c r="F60"/>
      <c r="G60"/>
    </row>
    <row r="61" ht="12.75">
      <c r="A61" s="84"/>
    </row>
    <row r="62" ht="12.75">
      <c r="A62" s="84"/>
    </row>
    <row r="63" ht="12.75">
      <c r="A63" s="84"/>
    </row>
    <row r="64" ht="12.75">
      <c r="A64" s="84"/>
    </row>
    <row r="65" ht="12.75">
      <c r="A65" s="84"/>
    </row>
    <row r="66" ht="12.75">
      <c r="A66" s="84"/>
    </row>
    <row r="67" ht="12.75">
      <c r="A67" s="84"/>
    </row>
    <row r="68" ht="12.75">
      <c r="A68" s="84"/>
    </row>
    <row r="69" ht="12.75">
      <c r="A69" s="84"/>
    </row>
    <row r="70" ht="12.75">
      <c r="A70" s="84"/>
    </row>
    <row r="71" ht="12.75">
      <c r="A71" s="84"/>
    </row>
    <row r="72" ht="12.75">
      <c r="A72" s="84"/>
    </row>
    <row r="73" ht="12.75">
      <c r="A73" s="84"/>
    </row>
    <row r="74" ht="12.75">
      <c r="A74" s="84"/>
    </row>
    <row r="75" ht="12.75">
      <c r="A75" s="84"/>
    </row>
    <row r="76" ht="12.75">
      <c r="A76" s="84"/>
    </row>
    <row r="77" ht="12.75">
      <c r="A77" s="84"/>
    </row>
    <row r="78" ht="12.75">
      <c r="A78" s="84"/>
    </row>
    <row r="79" ht="12.75">
      <c r="A79" s="84"/>
    </row>
    <row r="80" ht="12.75">
      <c r="A80" s="84"/>
    </row>
    <row r="81" ht="12.75">
      <c r="A81" s="84"/>
    </row>
    <row r="82" ht="12.75">
      <c r="A82" s="84"/>
    </row>
    <row r="83" ht="12.75">
      <c r="A83" s="84"/>
    </row>
    <row r="84" ht="12.75">
      <c r="A84" s="84"/>
    </row>
    <row r="85" ht="12.75">
      <c r="A85" s="84"/>
    </row>
    <row r="86" ht="12.75">
      <c r="A86" s="84"/>
    </row>
    <row r="87" ht="12.75">
      <c r="A87" s="84"/>
    </row>
    <row r="88" ht="12.75">
      <c r="A88" s="84"/>
    </row>
    <row r="89" ht="12.75">
      <c r="A89" s="84"/>
    </row>
    <row r="90" ht="12.75">
      <c r="A90" s="84"/>
    </row>
    <row r="91" ht="12.75">
      <c r="A91" s="84"/>
    </row>
    <row r="92" ht="12.75">
      <c r="A92" s="84"/>
    </row>
    <row r="93" ht="12.75">
      <c r="A93" s="84"/>
    </row>
    <row r="94" ht="12.75">
      <c r="A94" s="84"/>
    </row>
    <row r="95" ht="12.75">
      <c r="A95" s="84"/>
    </row>
    <row r="96" ht="12.75">
      <c r="A96" s="84"/>
    </row>
    <row r="97" ht="12.75">
      <c r="A97" s="84"/>
    </row>
    <row r="98" ht="12.75">
      <c r="A98" s="84"/>
    </row>
    <row r="99" ht="12.75">
      <c r="A99" s="84"/>
    </row>
    <row r="100" ht="12.75">
      <c r="A100" s="84"/>
    </row>
    <row r="101" ht="12.75">
      <c r="A101" s="84"/>
    </row>
    <row r="102" ht="12.75">
      <c r="A102" s="84"/>
    </row>
    <row r="103" ht="12.75">
      <c r="A103" s="84"/>
    </row>
    <row r="104" ht="12.75">
      <c r="A104" s="84"/>
    </row>
    <row r="105" ht="12.75">
      <c r="A105" s="84"/>
    </row>
    <row r="106" ht="12.75">
      <c r="A106" s="84"/>
    </row>
    <row r="107" ht="12.75">
      <c r="A107" s="84"/>
    </row>
    <row r="108" ht="12.75">
      <c r="A108" s="84"/>
    </row>
    <row r="109" ht="12.75">
      <c r="A109" s="84"/>
    </row>
    <row r="110" ht="12.75">
      <c r="A110" s="84"/>
    </row>
    <row r="111" ht="12.75">
      <c r="A111" s="84"/>
    </row>
    <row r="112" ht="12.75">
      <c r="A112" s="84"/>
    </row>
    <row r="113" ht="12.75">
      <c r="A113" s="84"/>
    </row>
    <row r="114" ht="12.75">
      <c r="A114" s="84"/>
    </row>
    <row r="115" ht="12.75">
      <c r="A115" s="84"/>
    </row>
    <row r="116" ht="12.75">
      <c r="A116" s="84"/>
    </row>
    <row r="117" ht="12.75">
      <c r="A117" s="84"/>
    </row>
    <row r="118" ht="12.75">
      <c r="A118" s="84"/>
    </row>
    <row r="119" ht="12.75">
      <c r="A119" s="84"/>
    </row>
    <row r="120" ht="12.75">
      <c r="A120" s="84"/>
    </row>
    <row r="121" ht="12.75">
      <c r="A121" s="84"/>
    </row>
    <row r="122" ht="12.75">
      <c r="A122" s="84"/>
    </row>
    <row r="123" ht="12.75">
      <c r="A123" s="84"/>
    </row>
    <row r="124" ht="12.75">
      <c r="A124" s="84"/>
    </row>
    <row r="125" ht="12.75">
      <c r="A125" s="84"/>
    </row>
    <row r="126" ht="12.75">
      <c r="A126" s="84"/>
    </row>
    <row r="127" ht="12.75">
      <c r="A127" s="84"/>
    </row>
    <row r="128" ht="12.75">
      <c r="A128" s="84"/>
    </row>
    <row r="129" ht="12.75">
      <c r="A129" s="84"/>
    </row>
    <row r="130" ht="12.75">
      <c r="A130" s="84"/>
    </row>
    <row r="131" ht="12.75">
      <c r="A131" s="84"/>
    </row>
    <row r="132" ht="12.75">
      <c r="A132" s="84"/>
    </row>
    <row r="133" ht="12.75">
      <c r="A133" s="84"/>
    </row>
    <row r="134" ht="12.75">
      <c r="A134" s="84"/>
    </row>
    <row r="135" ht="12.75">
      <c r="A135" s="84"/>
    </row>
    <row r="136" ht="12.75">
      <c r="A136" s="84"/>
    </row>
    <row r="137" ht="12.75">
      <c r="A137" s="84"/>
    </row>
    <row r="138" ht="12.75">
      <c r="A138" s="84"/>
    </row>
    <row r="139" ht="12.75">
      <c r="A139" s="84"/>
    </row>
    <row r="140" ht="12.75">
      <c r="A140" s="84"/>
    </row>
    <row r="141" ht="12.75">
      <c r="A141" s="84"/>
    </row>
    <row r="142" ht="12.75">
      <c r="A142" s="84"/>
    </row>
    <row r="143" ht="12.75">
      <c r="A143" s="84"/>
    </row>
    <row r="144" ht="12.75">
      <c r="A144" s="84"/>
    </row>
    <row r="145" ht="12.75">
      <c r="A145" s="84"/>
    </row>
    <row r="146" ht="12.75">
      <c r="A146" s="84"/>
    </row>
  </sheetData>
  <dataValidations count="2">
    <dataValidation allowBlank="1" showInputMessage="1" showErrorMessage="1" prompt="Buňka obsahuje vzorec, NEPŘEPSAT!" sqref="G4:G18">
      <formula1>0</formula1>
      <formula2>0</formula2>
    </dataValidation>
    <dataValidation allowBlank="1" showInputMessage="1" showErrorMessage="1" prompt="Buňka obsahuje vzorec. Nevyplňovat!" sqref="A4:B18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0" customWidth="1"/>
    <col min="2" max="2" width="5.25390625" style="85" customWidth="1"/>
    <col min="3" max="3" width="26.375" style="0" customWidth="1"/>
    <col min="4" max="4" width="8.625" style="1" customWidth="1"/>
    <col min="5" max="5" width="26.375" style="0" customWidth="1"/>
    <col min="6" max="6" width="9.375" style="67" customWidth="1"/>
    <col min="7" max="7" width="9.125" style="1" customWidth="1"/>
  </cols>
  <sheetData>
    <row r="1" spans="5:6" ht="12.75">
      <c r="E1" s="3"/>
      <c r="F1" s="86"/>
    </row>
    <row r="2" spans="1:7" s="74" customFormat="1" ht="21.75" customHeight="1">
      <c r="A2" s="68" t="s">
        <v>103</v>
      </c>
      <c r="B2" s="87"/>
      <c r="C2" s="69"/>
      <c r="D2" s="70"/>
      <c r="E2" s="71"/>
      <c r="F2" s="72"/>
      <c r="G2" s="73" t="s">
        <v>128</v>
      </c>
    </row>
    <row r="3" spans="1:11" s="79" customFormat="1" ht="23.25" customHeight="1">
      <c r="A3" s="77"/>
      <c r="B3" s="76" t="s">
        <v>105</v>
      </c>
      <c r="C3" s="77" t="s">
        <v>106</v>
      </c>
      <c r="D3" s="76" t="s">
        <v>129</v>
      </c>
      <c r="E3" s="77" t="s">
        <v>108</v>
      </c>
      <c r="F3" s="78" t="s">
        <v>109</v>
      </c>
      <c r="G3" s="75" t="s">
        <v>110</v>
      </c>
      <c r="H3"/>
      <c r="I3"/>
      <c r="J3"/>
      <c r="K3"/>
    </row>
    <row r="4" spans="1:12" s="79" customFormat="1" ht="13.5" customHeight="1">
      <c r="A4" s="80" t="str">
        <f aca="true" t="shared" si="0" ref="A4:A21">IF(F4&gt;0,(ROW()-3)&amp;".","")</f>
        <v>1.</v>
      </c>
      <c r="B4" s="81"/>
      <c r="C4" s="82" t="s">
        <v>130</v>
      </c>
      <c r="D4" s="58"/>
      <c r="E4" s="82" t="s">
        <v>112</v>
      </c>
      <c r="F4" s="55">
        <v>53.7</v>
      </c>
      <c r="G4" s="83">
        <f aca="true" t="shared" si="1" ref="G4:G21">IF(F4&gt;0,(INT(POWER(81.86-F4,1.81)*1.53775)),"")</f>
        <v>646</v>
      </c>
      <c r="H4"/>
      <c r="I4"/>
      <c r="J4"/>
      <c r="K4"/>
      <c r="L4" s="88"/>
    </row>
    <row r="5" spans="1:12" s="79" customFormat="1" ht="13.5" customHeight="1">
      <c r="A5" s="80" t="str">
        <f t="shared" si="0"/>
        <v>2.</v>
      </c>
      <c r="B5" s="81"/>
      <c r="C5" s="82" t="s">
        <v>131</v>
      </c>
      <c r="D5" s="58"/>
      <c r="E5" s="82" t="s">
        <v>115</v>
      </c>
      <c r="F5" s="55">
        <v>57.3</v>
      </c>
      <c r="G5" s="83">
        <f t="shared" si="1"/>
        <v>504</v>
      </c>
      <c r="H5"/>
      <c r="I5"/>
      <c r="J5"/>
      <c r="K5"/>
      <c r="L5" s="88"/>
    </row>
    <row r="6" spans="1:12" s="79" customFormat="1" ht="13.5" customHeight="1">
      <c r="A6" s="80" t="str">
        <f t="shared" si="0"/>
        <v>3.</v>
      </c>
      <c r="B6" s="81"/>
      <c r="C6" s="82" t="s">
        <v>132</v>
      </c>
      <c r="D6" s="58"/>
      <c r="E6" s="82" t="s">
        <v>112</v>
      </c>
      <c r="F6" s="55">
        <v>58.7</v>
      </c>
      <c r="G6" s="83">
        <f t="shared" si="1"/>
        <v>454</v>
      </c>
      <c r="H6"/>
      <c r="I6"/>
      <c r="J6"/>
      <c r="K6"/>
      <c r="L6" s="88"/>
    </row>
    <row r="7" spans="1:12" s="79" customFormat="1" ht="13.5" customHeight="1">
      <c r="A7" s="80" t="str">
        <f t="shared" si="0"/>
        <v>4.</v>
      </c>
      <c r="B7" s="81"/>
      <c r="C7" s="82" t="s">
        <v>133</v>
      </c>
      <c r="D7" s="58"/>
      <c r="E7" s="82" t="s">
        <v>115</v>
      </c>
      <c r="F7" s="55">
        <v>58.7</v>
      </c>
      <c r="G7" s="83">
        <f t="shared" si="1"/>
        <v>454</v>
      </c>
      <c r="H7"/>
      <c r="I7"/>
      <c r="J7"/>
      <c r="K7"/>
      <c r="L7" s="88"/>
    </row>
    <row r="8" spans="1:11" s="79" customFormat="1" ht="13.5" customHeight="1">
      <c r="A8" s="80" t="str">
        <f t="shared" si="0"/>
        <v>5.</v>
      </c>
      <c r="B8" s="81"/>
      <c r="C8" s="82" t="s">
        <v>134</v>
      </c>
      <c r="D8" s="58"/>
      <c r="E8" t="s">
        <v>102</v>
      </c>
      <c r="F8" s="55">
        <v>58.8</v>
      </c>
      <c r="G8" s="83">
        <f t="shared" si="1"/>
        <v>450</v>
      </c>
      <c r="H8"/>
      <c r="I8"/>
      <c r="J8"/>
      <c r="K8"/>
    </row>
    <row r="9" spans="1:11" s="79" customFormat="1" ht="13.5" customHeight="1">
      <c r="A9" s="80" t="str">
        <f t="shared" si="0"/>
        <v>6.</v>
      </c>
      <c r="B9" s="81"/>
      <c r="C9" s="82" t="s">
        <v>135</v>
      </c>
      <c r="D9" s="58"/>
      <c r="E9" t="s">
        <v>102</v>
      </c>
      <c r="F9" s="55">
        <v>59</v>
      </c>
      <c r="G9" s="83">
        <f t="shared" si="1"/>
        <v>443</v>
      </c>
      <c r="H9"/>
      <c r="I9"/>
      <c r="J9"/>
      <c r="K9"/>
    </row>
    <row r="10" spans="1:7" s="79" customFormat="1" ht="13.5" customHeight="1">
      <c r="A10" s="80" t="str">
        <f t="shared" si="0"/>
        <v>7.</v>
      </c>
      <c r="B10" s="81"/>
      <c r="C10" s="82" t="s">
        <v>136</v>
      </c>
      <c r="D10" s="58"/>
      <c r="E10" s="82" t="s">
        <v>115</v>
      </c>
      <c r="F10" s="55">
        <v>59.3</v>
      </c>
      <c r="G10" s="83">
        <f t="shared" si="1"/>
        <v>432</v>
      </c>
    </row>
    <row r="11" spans="1:7" s="79" customFormat="1" ht="13.5" customHeight="1">
      <c r="A11" s="80" t="str">
        <f t="shared" si="0"/>
        <v>8.</v>
      </c>
      <c r="B11" s="81"/>
      <c r="C11" s="82" t="s">
        <v>137</v>
      </c>
      <c r="D11" s="58"/>
      <c r="E11" s="82" t="s">
        <v>97</v>
      </c>
      <c r="F11" s="55">
        <v>59.3</v>
      </c>
      <c r="G11" s="83">
        <f t="shared" si="1"/>
        <v>432</v>
      </c>
    </row>
    <row r="12" spans="1:7" s="79" customFormat="1" ht="13.5" customHeight="1">
      <c r="A12" s="80" t="str">
        <f t="shared" si="0"/>
        <v>9.</v>
      </c>
      <c r="B12" s="81"/>
      <c r="C12" s="82" t="s">
        <v>138</v>
      </c>
      <c r="D12" s="58"/>
      <c r="E12" t="s">
        <v>102</v>
      </c>
      <c r="F12" s="55">
        <v>59.8</v>
      </c>
      <c r="G12" s="83">
        <f t="shared" si="1"/>
        <v>415</v>
      </c>
    </row>
    <row r="13" spans="1:7" s="79" customFormat="1" ht="13.5" customHeight="1">
      <c r="A13" s="80" t="str">
        <f t="shared" si="0"/>
        <v>10.</v>
      </c>
      <c r="B13" s="81"/>
      <c r="C13" s="82" t="s">
        <v>139</v>
      </c>
      <c r="D13" s="58"/>
      <c r="E13" s="82" t="s">
        <v>99</v>
      </c>
      <c r="F13" s="55">
        <v>59.8</v>
      </c>
      <c r="G13" s="83">
        <f t="shared" si="1"/>
        <v>415</v>
      </c>
    </row>
    <row r="14" spans="1:7" s="79" customFormat="1" ht="13.5" customHeight="1">
      <c r="A14" s="80" t="str">
        <f t="shared" si="0"/>
        <v>11.</v>
      </c>
      <c r="B14" s="81"/>
      <c r="C14" s="82" t="s">
        <v>140</v>
      </c>
      <c r="D14" s="58"/>
      <c r="E14" s="82" t="s">
        <v>97</v>
      </c>
      <c r="F14" s="55">
        <v>60.1</v>
      </c>
      <c r="G14" s="83">
        <f t="shared" si="1"/>
        <v>405</v>
      </c>
    </row>
    <row r="15" spans="1:7" s="79" customFormat="1" ht="13.5" customHeight="1">
      <c r="A15" s="80" t="str">
        <f t="shared" si="0"/>
        <v>12.</v>
      </c>
      <c r="B15" s="81"/>
      <c r="C15" s="82" t="s">
        <v>141</v>
      </c>
      <c r="D15" s="58"/>
      <c r="E15" s="82" t="s">
        <v>100</v>
      </c>
      <c r="F15" s="55">
        <v>61.2</v>
      </c>
      <c r="G15" s="83">
        <f t="shared" si="1"/>
        <v>369</v>
      </c>
    </row>
    <row r="16" spans="1:7" s="79" customFormat="1" ht="13.5" customHeight="1">
      <c r="A16" s="80" t="str">
        <f t="shared" si="0"/>
        <v>13.</v>
      </c>
      <c r="B16" s="81"/>
      <c r="C16" s="82" t="s">
        <v>142</v>
      </c>
      <c r="D16" s="58"/>
      <c r="E16" s="82" t="s">
        <v>100</v>
      </c>
      <c r="F16" s="55">
        <v>63.4</v>
      </c>
      <c r="G16" s="83">
        <f t="shared" si="1"/>
        <v>301</v>
      </c>
    </row>
    <row r="17" spans="1:7" s="79" customFormat="1" ht="13.5" customHeight="1">
      <c r="A17" s="80" t="str">
        <f t="shared" si="0"/>
        <v>14.</v>
      </c>
      <c r="B17" s="81"/>
      <c r="C17" s="82" t="s">
        <v>143</v>
      </c>
      <c r="D17" s="58"/>
      <c r="E17" s="82" t="s">
        <v>97</v>
      </c>
      <c r="F17" s="55">
        <v>63.6</v>
      </c>
      <c r="G17" s="83">
        <f t="shared" si="1"/>
        <v>295</v>
      </c>
    </row>
    <row r="18" spans="1:7" s="79" customFormat="1" ht="13.5" customHeight="1">
      <c r="A18" s="80" t="str">
        <f t="shared" si="0"/>
        <v>15.</v>
      </c>
      <c r="B18" s="81"/>
      <c r="C18" s="82" t="s">
        <v>144</v>
      </c>
      <c r="D18" s="58"/>
      <c r="E18" s="82" t="s">
        <v>99</v>
      </c>
      <c r="F18" s="55">
        <v>65</v>
      </c>
      <c r="G18" s="83">
        <f t="shared" si="1"/>
        <v>255</v>
      </c>
    </row>
    <row r="19" spans="1:7" s="79" customFormat="1" ht="13.5" customHeight="1">
      <c r="A19" s="80" t="str">
        <f t="shared" si="0"/>
        <v>16.</v>
      </c>
      <c r="B19" s="81"/>
      <c r="C19" s="82" t="s">
        <v>145</v>
      </c>
      <c r="D19" s="58"/>
      <c r="E19" s="82" t="s">
        <v>100</v>
      </c>
      <c r="F19" s="55">
        <v>65.4</v>
      </c>
      <c r="G19" s="83">
        <f t="shared" si="1"/>
        <v>244</v>
      </c>
    </row>
    <row r="20" spans="1:7" s="79" customFormat="1" ht="13.5" customHeight="1">
      <c r="A20" s="80">
        <f t="shared" si="0"/>
      </c>
      <c r="B20" s="81"/>
      <c r="C20" s="82" t="s">
        <v>125</v>
      </c>
      <c r="D20" s="58"/>
      <c r="E20" t="s">
        <v>102</v>
      </c>
      <c r="F20" s="55"/>
      <c r="G20" s="89">
        <f t="shared" si="1"/>
      </c>
    </row>
    <row r="21" spans="1:7" s="79" customFormat="1" ht="13.5" customHeight="1">
      <c r="A21" s="80">
        <f t="shared" si="0"/>
      </c>
      <c r="B21" s="81"/>
      <c r="C21" s="82" t="s">
        <v>111</v>
      </c>
      <c r="D21" s="58"/>
      <c r="E21" s="82" t="s">
        <v>112</v>
      </c>
      <c r="F21" s="55"/>
      <c r="G21" s="89">
        <f t="shared" si="1"/>
      </c>
    </row>
    <row r="22" spans="1:9" s="79" customFormat="1" ht="13.5" customHeight="1">
      <c r="A22"/>
      <c r="B22"/>
      <c r="C22"/>
      <c r="D22"/>
      <c r="E22"/>
      <c r="F22"/>
      <c r="G22"/>
      <c r="H22"/>
      <c r="I22"/>
    </row>
    <row r="23" spans="1:9" s="79" customFormat="1" ht="13.5" customHeight="1">
      <c r="A23"/>
      <c r="B23"/>
      <c r="C23"/>
      <c r="D23"/>
      <c r="E23"/>
      <c r="F23"/>
      <c r="G23"/>
      <c r="H23"/>
      <c r="I23"/>
    </row>
    <row r="24" spans="1:9" s="79" customFormat="1" ht="13.5" customHeight="1">
      <c r="A24"/>
      <c r="B24"/>
      <c r="C24"/>
      <c r="D24"/>
      <c r="E24"/>
      <c r="F24"/>
      <c r="G24"/>
      <c r="H24"/>
      <c r="I24"/>
    </row>
    <row r="25" spans="1:9" s="79" customFormat="1" ht="13.5" customHeight="1">
      <c r="A25"/>
      <c r="B25"/>
      <c r="C25"/>
      <c r="D25"/>
      <c r="E25"/>
      <c r="F25"/>
      <c r="G25"/>
      <c r="H25"/>
      <c r="I25"/>
    </row>
    <row r="26" spans="1:9" s="79" customFormat="1" ht="13.5" customHeight="1">
      <c r="A26"/>
      <c r="B26"/>
      <c r="C26"/>
      <c r="D26"/>
      <c r="E26"/>
      <c r="F26"/>
      <c r="G26"/>
      <c r="H26"/>
      <c r="I26"/>
    </row>
    <row r="27" spans="1:9" s="79" customFormat="1" ht="13.5" customHeight="1">
      <c r="A27"/>
      <c r="B27"/>
      <c r="C27"/>
      <c r="D27"/>
      <c r="E27"/>
      <c r="F27"/>
      <c r="G27"/>
      <c r="H27"/>
      <c r="I27"/>
    </row>
    <row r="28" spans="1:9" s="79" customFormat="1" ht="13.5" customHeight="1">
      <c r="A28"/>
      <c r="B28"/>
      <c r="C28"/>
      <c r="D28"/>
      <c r="E28"/>
      <c r="F28"/>
      <c r="G28"/>
      <c r="H28"/>
      <c r="I28"/>
    </row>
    <row r="29" spans="1:9" s="79" customFormat="1" ht="13.5" customHeight="1">
      <c r="A29"/>
      <c r="B29"/>
      <c r="C29"/>
      <c r="D29"/>
      <c r="E29"/>
      <c r="F29"/>
      <c r="G29"/>
      <c r="H29"/>
      <c r="I29"/>
    </row>
    <row r="30" spans="1:9" s="79" customFormat="1" ht="13.5" customHeight="1">
      <c r="A30"/>
      <c r="B30"/>
      <c r="C30"/>
      <c r="D30"/>
      <c r="E30"/>
      <c r="F30"/>
      <c r="G30"/>
      <c r="H30"/>
      <c r="I30"/>
    </row>
    <row r="31" spans="1:9" s="79" customFormat="1" ht="13.5" customHeight="1">
      <c r="A31"/>
      <c r="B31"/>
      <c r="C31"/>
      <c r="D31"/>
      <c r="E31"/>
      <c r="F31"/>
      <c r="G31"/>
      <c r="H31"/>
      <c r="I31"/>
    </row>
    <row r="32" spans="1:9" s="79" customFormat="1" ht="13.5" customHeight="1">
      <c r="A32"/>
      <c r="B32"/>
      <c r="C32"/>
      <c r="D32"/>
      <c r="E32"/>
      <c r="F32"/>
      <c r="G32"/>
      <c r="H32"/>
      <c r="I32"/>
    </row>
    <row r="33" spans="1:9" s="79" customFormat="1" ht="13.5" customHeight="1">
      <c r="A33"/>
      <c r="B33"/>
      <c r="C33"/>
      <c r="D33"/>
      <c r="E33"/>
      <c r="F33"/>
      <c r="G33"/>
      <c r="H33"/>
      <c r="I33"/>
    </row>
    <row r="34" spans="1:9" s="79" customFormat="1" ht="13.5" customHeight="1">
      <c r="A34"/>
      <c r="B34"/>
      <c r="C34"/>
      <c r="D34"/>
      <c r="E34"/>
      <c r="F34"/>
      <c r="G34"/>
      <c r="H34"/>
      <c r="I34"/>
    </row>
    <row r="35" spans="1:9" s="79" customFormat="1" ht="13.5" customHeight="1">
      <c r="A35"/>
      <c r="B35"/>
      <c r="C35"/>
      <c r="D35"/>
      <c r="E35"/>
      <c r="F35"/>
      <c r="G35"/>
      <c r="H35"/>
      <c r="I35"/>
    </row>
    <row r="36" spans="1:9" s="79" customFormat="1" ht="13.5" customHeight="1">
      <c r="A36"/>
      <c r="B36"/>
      <c r="C36"/>
      <c r="D36"/>
      <c r="E36"/>
      <c r="F36"/>
      <c r="G36"/>
      <c r="H36"/>
      <c r="I36"/>
    </row>
    <row r="37" spans="1:9" s="79" customFormat="1" ht="13.5" customHeight="1">
      <c r="A37"/>
      <c r="B37"/>
      <c r="C37"/>
      <c r="D37"/>
      <c r="E37"/>
      <c r="F37"/>
      <c r="G37"/>
      <c r="H37"/>
      <c r="I37"/>
    </row>
    <row r="38" spans="1:9" s="79" customFormat="1" ht="13.5" customHeight="1">
      <c r="A38"/>
      <c r="B38"/>
      <c r="C38"/>
      <c r="D38"/>
      <c r="E38"/>
      <c r="F38"/>
      <c r="G38"/>
      <c r="H38"/>
      <c r="I38"/>
    </row>
    <row r="39" spans="1:9" s="79" customFormat="1" ht="13.5" customHeight="1">
      <c r="A39"/>
      <c r="B39"/>
      <c r="C39"/>
      <c r="D39"/>
      <c r="E39"/>
      <c r="F39"/>
      <c r="G39"/>
      <c r="H39"/>
      <c r="I39"/>
    </row>
    <row r="40" spans="1:9" s="79" customFormat="1" ht="13.5" customHeight="1">
      <c r="A40"/>
      <c r="B40"/>
      <c r="C40"/>
      <c r="D40"/>
      <c r="E40"/>
      <c r="F40"/>
      <c r="G40"/>
      <c r="H40"/>
      <c r="I40"/>
    </row>
    <row r="41" spans="1:9" s="79" customFormat="1" ht="13.5" customHeight="1">
      <c r="A41"/>
      <c r="B41"/>
      <c r="C41"/>
      <c r="D41"/>
      <c r="E41"/>
      <c r="F41"/>
      <c r="G41"/>
      <c r="H41"/>
      <c r="I41"/>
    </row>
    <row r="42" spans="1:9" s="79" customFormat="1" ht="13.5" customHeight="1">
      <c r="A42"/>
      <c r="B42"/>
      <c r="C42"/>
      <c r="D42"/>
      <c r="E42"/>
      <c r="F42"/>
      <c r="G42"/>
      <c r="H42"/>
      <c r="I42"/>
    </row>
    <row r="43" spans="1:9" s="79" customFormat="1" ht="13.5" customHeight="1">
      <c r="A43"/>
      <c r="B43"/>
      <c r="C43"/>
      <c r="D43"/>
      <c r="E43"/>
      <c r="F43"/>
      <c r="G43"/>
      <c r="H43"/>
      <c r="I43"/>
    </row>
    <row r="44" spans="1:9" s="79" customFormat="1" ht="13.5" customHeight="1">
      <c r="A44"/>
      <c r="B44"/>
      <c r="C44"/>
      <c r="D44"/>
      <c r="E44"/>
      <c r="F44"/>
      <c r="G44"/>
      <c r="H44"/>
      <c r="I44"/>
    </row>
    <row r="45" spans="1:9" s="79" customFormat="1" ht="13.5" customHeight="1">
      <c r="A45"/>
      <c r="B45"/>
      <c r="C45"/>
      <c r="D45"/>
      <c r="E45"/>
      <c r="F45"/>
      <c r="G45"/>
      <c r="H45"/>
      <c r="I45"/>
    </row>
    <row r="46" spans="1:9" s="79" customFormat="1" ht="13.5" customHeight="1">
      <c r="A46"/>
      <c r="B46"/>
      <c r="C46"/>
      <c r="D46"/>
      <c r="E46"/>
      <c r="F46"/>
      <c r="G46"/>
      <c r="H46"/>
      <c r="I46"/>
    </row>
    <row r="47" spans="1:9" s="79" customFormat="1" ht="13.5" customHeight="1">
      <c r="A47"/>
      <c r="B47"/>
      <c r="C47"/>
      <c r="D47"/>
      <c r="E47"/>
      <c r="F47"/>
      <c r="G47"/>
      <c r="H47"/>
      <c r="I47"/>
    </row>
    <row r="48" spans="1:9" s="79" customFormat="1" ht="13.5" customHeight="1">
      <c r="A48"/>
      <c r="B48"/>
      <c r="C48"/>
      <c r="D48"/>
      <c r="E48"/>
      <c r="F48"/>
      <c r="G48"/>
      <c r="H48"/>
      <c r="I48"/>
    </row>
    <row r="49" spans="1:9" s="79" customFormat="1" ht="13.5" customHeight="1">
      <c r="A49"/>
      <c r="B49"/>
      <c r="C49"/>
      <c r="D49"/>
      <c r="E49"/>
      <c r="F49"/>
      <c r="G49"/>
      <c r="H49"/>
      <c r="I49"/>
    </row>
    <row r="50" spans="2:7" ht="12.75">
      <c r="B50"/>
      <c r="D50"/>
      <c r="F50"/>
      <c r="G50"/>
    </row>
    <row r="51" spans="2:7" ht="12.75">
      <c r="B51"/>
      <c r="D51"/>
      <c r="F51"/>
      <c r="G51"/>
    </row>
    <row r="52" spans="2:7" ht="12.75">
      <c r="B52"/>
      <c r="D52"/>
      <c r="F52"/>
      <c r="G52"/>
    </row>
    <row r="53" spans="2:7" ht="12.75">
      <c r="B53"/>
      <c r="D53"/>
      <c r="F53"/>
      <c r="G53"/>
    </row>
    <row r="54" spans="2:7" ht="12.75">
      <c r="B54"/>
      <c r="D54"/>
      <c r="F54"/>
      <c r="G54"/>
    </row>
    <row r="55" spans="2:7" ht="12.75">
      <c r="B55"/>
      <c r="D55"/>
      <c r="F55"/>
      <c r="G55"/>
    </row>
    <row r="56" spans="2:7" ht="12.75">
      <c r="B56"/>
      <c r="D56"/>
      <c r="F56"/>
      <c r="G56"/>
    </row>
    <row r="57" spans="2:7" ht="12.75">
      <c r="B57"/>
      <c r="D57"/>
      <c r="F57"/>
      <c r="G57"/>
    </row>
  </sheetData>
  <dataValidations count="2">
    <dataValidation allowBlank="1" showInputMessage="1" showErrorMessage="1" prompt="Buňka obsahuje vzorec, NEPŘEPSAT!" sqref="G4:G21">
      <formula1>0</formula1>
      <formula2>0</formula2>
    </dataValidation>
    <dataValidation allowBlank="1" showInputMessage="1" showErrorMessage="1" prompt="Buňka obsahuje vzorec. Nevyplňovat!" sqref="A4:A2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14" sqref="H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625" style="1" customWidth="1"/>
    <col min="5" max="5" width="26.375" style="0" customWidth="1"/>
    <col min="6" max="6" width="4.125" style="1" customWidth="1"/>
    <col min="7" max="7" width="1.37890625" style="1" customWidth="1"/>
    <col min="8" max="8" width="5.125" style="90" customWidth="1"/>
    <col min="9" max="9" width="9.625" style="1" customWidth="1"/>
  </cols>
  <sheetData>
    <row r="1" spans="5:6" ht="12.75">
      <c r="E1" s="3"/>
      <c r="F1" s="85"/>
    </row>
    <row r="2" spans="1:14" s="74" customFormat="1" ht="21.75" customHeight="1">
      <c r="A2" s="68" t="s">
        <v>103</v>
      </c>
      <c r="B2" s="68"/>
      <c r="C2" s="69"/>
      <c r="D2" s="70"/>
      <c r="E2" s="71"/>
      <c r="F2" s="91"/>
      <c r="G2" s="91"/>
      <c r="H2" s="92"/>
      <c r="I2" s="73" t="s">
        <v>146</v>
      </c>
      <c r="J2"/>
      <c r="K2"/>
      <c r="L2"/>
      <c r="M2"/>
      <c r="N2"/>
    </row>
    <row r="3" spans="1:14" s="79" customFormat="1" ht="23.25" customHeight="1">
      <c r="A3" s="77"/>
      <c r="B3" s="93" t="s">
        <v>105</v>
      </c>
      <c r="C3" s="77" t="s">
        <v>106</v>
      </c>
      <c r="D3" s="76" t="s">
        <v>129</v>
      </c>
      <c r="E3" s="77" t="s">
        <v>108</v>
      </c>
      <c r="F3" s="94"/>
      <c r="G3" s="75" t="s">
        <v>109</v>
      </c>
      <c r="H3" s="95"/>
      <c r="I3" s="75" t="s">
        <v>110</v>
      </c>
      <c r="J3"/>
      <c r="K3"/>
      <c r="L3"/>
      <c r="M3"/>
      <c r="N3"/>
    </row>
    <row r="4" spans="1:14" s="82" customFormat="1" ht="13.5" customHeight="1">
      <c r="A4" s="80" t="str">
        <f>IF(F4&gt;0,(ROW()-3)&amp;".","")</f>
        <v>1.</v>
      </c>
      <c r="B4" s="81"/>
      <c r="C4" s="82" t="s">
        <v>147</v>
      </c>
      <c r="D4" s="58"/>
      <c r="E4" s="82" t="s">
        <v>112</v>
      </c>
      <c r="F4" s="58">
        <v>4</v>
      </c>
      <c r="G4" s="96" t="str">
        <f aca="true" t="shared" si="0" ref="G4:G17">IF(H4=0,"",":")</f>
        <v>:</v>
      </c>
      <c r="H4" s="57">
        <v>31.5</v>
      </c>
      <c r="I4" s="83">
        <f aca="true" t="shared" si="1" ref="I4:I17">IF(H4&lt;&gt;"",(INT(POWER(480-(F4*60+H4),1.85)*0.03768)),"")</f>
        <v>735</v>
      </c>
      <c r="J4"/>
      <c r="K4"/>
      <c r="L4"/>
      <c r="M4"/>
      <c r="N4"/>
    </row>
    <row r="5" spans="1:14" s="82" customFormat="1" ht="13.5" customHeight="1">
      <c r="A5" s="80" t="str">
        <f>IF(F5&gt;0,(ROW()-3)&amp;".","")</f>
        <v>2.</v>
      </c>
      <c r="B5" s="81"/>
      <c r="C5" s="82" t="s">
        <v>148</v>
      </c>
      <c r="D5" s="58"/>
      <c r="E5" s="82" t="s">
        <v>99</v>
      </c>
      <c r="F5" s="58">
        <v>4</v>
      </c>
      <c r="G5" s="96" t="str">
        <f t="shared" si="0"/>
        <v>:</v>
      </c>
      <c r="H5" s="57">
        <v>41.6</v>
      </c>
      <c r="I5" s="83">
        <f t="shared" si="1"/>
        <v>670</v>
      </c>
      <c r="J5"/>
      <c r="K5"/>
      <c r="L5"/>
      <c r="M5"/>
      <c r="N5"/>
    </row>
    <row r="6" spans="1:14" s="82" customFormat="1" ht="13.5" customHeight="1">
      <c r="A6" s="80" t="str">
        <f>IF(F6&gt;0,(ROW()-3)&amp;".","")</f>
        <v>3.</v>
      </c>
      <c r="B6" s="81"/>
      <c r="C6" s="82" t="s">
        <v>149</v>
      </c>
      <c r="D6" s="58"/>
      <c r="E6" s="82" t="s">
        <v>112</v>
      </c>
      <c r="F6" s="58">
        <v>4</v>
      </c>
      <c r="G6" s="96" t="str">
        <f t="shared" si="0"/>
        <v>:</v>
      </c>
      <c r="H6" s="57">
        <v>43.7</v>
      </c>
      <c r="I6" s="83">
        <f t="shared" si="1"/>
        <v>657</v>
      </c>
      <c r="J6"/>
      <c r="K6"/>
      <c r="L6"/>
      <c r="M6"/>
      <c r="N6"/>
    </row>
    <row r="7" spans="1:14" s="82" customFormat="1" ht="13.5" customHeight="1">
      <c r="A7" s="80" t="str">
        <f>IF(F7&gt;0,(ROW()-3)&amp;".","")</f>
        <v>4.</v>
      </c>
      <c r="B7" s="81"/>
      <c r="C7" s="82" t="s">
        <v>126</v>
      </c>
      <c r="D7" s="58"/>
      <c r="E7" t="s">
        <v>102</v>
      </c>
      <c r="F7" s="58">
        <v>4</v>
      </c>
      <c r="G7" s="96" t="str">
        <f t="shared" si="0"/>
        <v>:</v>
      </c>
      <c r="H7" s="57">
        <v>44.3</v>
      </c>
      <c r="I7" s="83">
        <f t="shared" si="1"/>
        <v>653</v>
      </c>
      <c r="J7"/>
      <c r="K7"/>
      <c r="L7"/>
      <c r="M7"/>
      <c r="N7"/>
    </row>
    <row r="8" spans="1:14" s="82" customFormat="1" ht="13.5" customHeight="1">
      <c r="A8" s="80" t="str">
        <f>IF(H8&lt;&gt;"",(ROW()-3)&amp;".","")</f>
        <v>5.</v>
      </c>
      <c r="B8" s="81"/>
      <c r="C8" s="82" t="s">
        <v>150</v>
      </c>
      <c r="D8" s="58"/>
      <c r="E8" s="82" t="s">
        <v>99</v>
      </c>
      <c r="F8" s="58">
        <v>4</v>
      </c>
      <c r="G8" s="96" t="str">
        <f t="shared" si="0"/>
        <v>:</v>
      </c>
      <c r="H8" s="57">
        <v>47.3</v>
      </c>
      <c r="I8" s="83">
        <f t="shared" si="1"/>
        <v>635</v>
      </c>
      <c r="J8"/>
      <c r="K8"/>
      <c r="L8"/>
      <c r="M8"/>
      <c r="N8"/>
    </row>
    <row r="9" spans="1:14" s="82" customFormat="1" ht="13.5" customHeight="1">
      <c r="A9" s="80" t="str">
        <f aca="true" t="shared" si="2" ref="A9:A17">IF(F9&gt;0,(ROW()-3)&amp;".","")</f>
        <v>6.</v>
      </c>
      <c r="B9" s="81"/>
      <c r="C9" s="82" t="s">
        <v>151</v>
      </c>
      <c r="D9" s="58"/>
      <c r="E9" s="82" t="s">
        <v>100</v>
      </c>
      <c r="F9" s="58">
        <v>4</v>
      </c>
      <c r="G9" s="96" t="str">
        <f t="shared" si="0"/>
        <v>:</v>
      </c>
      <c r="H9" s="57">
        <v>50.2</v>
      </c>
      <c r="I9" s="83">
        <f t="shared" si="1"/>
        <v>617</v>
      </c>
      <c r="J9"/>
      <c r="K9"/>
      <c r="L9"/>
      <c r="M9"/>
      <c r="N9"/>
    </row>
    <row r="10" spans="1:9" s="82" customFormat="1" ht="13.5" customHeight="1">
      <c r="A10" s="80" t="str">
        <f t="shared" si="2"/>
        <v>7.</v>
      </c>
      <c r="B10" s="81"/>
      <c r="C10" s="82" t="s">
        <v>152</v>
      </c>
      <c r="D10" s="58"/>
      <c r="E10" s="82" t="s">
        <v>115</v>
      </c>
      <c r="F10" s="58">
        <v>4</v>
      </c>
      <c r="G10" s="96" t="str">
        <f t="shared" si="0"/>
        <v>:</v>
      </c>
      <c r="H10" s="57">
        <v>53.3</v>
      </c>
      <c r="I10" s="83">
        <f t="shared" si="1"/>
        <v>599</v>
      </c>
    </row>
    <row r="11" spans="1:9" s="82" customFormat="1" ht="13.5" customHeight="1">
      <c r="A11" s="80" t="str">
        <f t="shared" si="2"/>
        <v>8.</v>
      </c>
      <c r="B11" s="81"/>
      <c r="C11" s="82" t="s">
        <v>153</v>
      </c>
      <c r="D11" s="58"/>
      <c r="E11" s="82" t="s">
        <v>115</v>
      </c>
      <c r="F11" s="58">
        <v>4</v>
      </c>
      <c r="G11" s="96" t="str">
        <f t="shared" si="0"/>
        <v>:</v>
      </c>
      <c r="H11" s="57">
        <v>53.5</v>
      </c>
      <c r="I11" s="83">
        <f t="shared" si="1"/>
        <v>598</v>
      </c>
    </row>
    <row r="12" spans="1:9" s="82" customFormat="1" ht="13.5" customHeight="1">
      <c r="A12" s="80" t="str">
        <f t="shared" si="2"/>
        <v>9.</v>
      </c>
      <c r="B12" s="81"/>
      <c r="C12" s="82" t="s">
        <v>154</v>
      </c>
      <c r="D12" s="58"/>
      <c r="E12" s="82" t="s">
        <v>100</v>
      </c>
      <c r="F12" s="58">
        <v>4</v>
      </c>
      <c r="G12" s="96" t="str">
        <f t="shared" si="0"/>
        <v>:</v>
      </c>
      <c r="H12" s="57">
        <v>55.3</v>
      </c>
      <c r="I12" s="83">
        <f t="shared" si="1"/>
        <v>587</v>
      </c>
    </row>
    <row r="13" spans="1:9" s="82" customFormat="1" ht="13.5" customHeight="1">
      <c r="A13" s="80" t="str">
        <f t="shared" si="2"/>
        <v>10.</v>
      </c>
      <c r="B13" s="81"/>
      <c r="C13" s="82" t="s">
        <v>155</v>
      </c>
      <c r="D13" s="58"/>
      <c r="E13" s="82" t="s">
        <v>97</v>
      </c>
      <c r="F13" s="58">
        <v>4</v>
      </c>
      <c r="G13" s="96" t="str">
        <f t="shared" si="0"/>
        <v>:</v>
      </c>
      <c r="H13" s="57">
        <v>56.5</v>
      </c>
      <c r="I13" s="83">
        <f t="shared" si="1"/>
        <v>580</v>
      </c>
    </row>
    <row r="14" spans="1:9" s="82" customFormat="1" ht="13.5" customHeight="1">
      <c r="A14" s="80" t="str">
        <f t="shared" si="2"/>
        <v>11.</v>
      </c>
      <c r="B14" s="81"/>
      <c r="C14" s="82" t="s">
        <v>156</v>
      </c>
      <c r="D14" s="58"/>
      <c r="E14" s="82" t="s">
        <v>97</v>
      </c>
      <c r="F14" s="58">
        <v>5</v>
      </c>
      <c r="G14" s="96" t="str">
        <f t="shared" si="0"/>
        <v>:</v>
      </c>
      <c r="H14" s="57">
        <v>24.2</v>
      </c>
      <c r="I14" s="83">
        <f t="shared" si="1"/>
        <v>428</v>
      </c>
    </row>
    <row r="15" spans="1:9" s="82" customFormat="1" ht="13.5" customHeight="1">
      <c r="A15" s="80" t="str">
        <f t="shared" si="2"/>
        <v>12.</v>
      </c>
      <c r="B15" s="81"/>
      <c r="C15" s="82" t="s">
        <v>157</v>
      </c>
      <c r="D15" s="58"/>
      <c r="E15" s="82" t="s">
        <v>115</v>
      </c>
      <c r="F15" s="58">
        <v>5</v>
      </c>
      <c r="G15" s="96" t="str">
        <f t="shared" si="0"/>
        <v>:</v>
      </c>
      <c r="H15" s="57">
        <v>25.2</v>
      </c>
      <c r="I15" s="83">
        <f t="shared" si="1"/>
        <v>423</v>
      </c>
    </row>
    <row r="16" spans="1:9" s="82" customFormat="1" ht="13.5" customHeight="1">
      <c r="A16" s="80">
        <f t="shared" si="2"/>
      </c>
      <c r="B16" s="81"/>
      <c r="C16" s="82" t="s">
        <v>158</v>
      </c>
      <c r="D16" s="58"/>
      <c r="E16" s="82" t="s">
        <v>100</v>
      </c>
      <c r="F16" s="58"/>
      <c r="G16" s="96">
        <f t="shared" si="0"/>
      </c>
      <c r="H16" s="57"/>
      <c r="I16" s="83">
        <f t="shared" si="1"/>
      </c>
    </row>
    <row r="17" spans="1:9" s="82" customFormat="1" ht="13.5" customHeight="1">
      <c r="A17" s="80">
        <f t="shared" si="2"/>
      </c>
      <c r="B17" s="81"/>
      <c r="C17" s="82" t="s">
        <v>159</v>
      </c>
      <c r="D17" s="58"/>
      <c r="E17" t="s">
        <v>102</v>
      </c>
      <c r="F17" s="58"/>
      <c r="G17" s="96">
        <f t="shared" si="0"/>
      </c>
      <c r="H17" s="97"/>
      <c r="I17" s="83">
        <f t="shared" si="1"/>
      </c>
    </row>
    <row r="18" spans="1:9" s="82" customFormat="1" ht="13.5" customHeight="1">
      <c r="A18"/>
      <c r="B18"/>
      <c r="C18"/>
      <c r="D18"/>
      <c r="E18"/>
      <c r="F18"/>
      <c r="G18"/>
      <c r="H18"/>
      <c r="I18"/>
    </row>
    <row r="19" spans="1:9" s="82" customFormat="1" ht="13.5" customHeight="1">
      <c r="A19"/>
      <c r="B19"/>
      <c r="C19"/>
      <c r="D19"/>
      <c r="E19"/>
      <c r="F19"/>
      <c r="G19"/>
      <c r="H19"/>
      <c r="I19"/>
    </row>
    <row r="20" spans="1:9" s="82" customFormat="1" ht="13.5" customHeight="1">
      <c r="A20"/>
      <c r="B20"/>
      <c r="C20"/>
      <c r="D20"/>
      <c r="E20"/>
      <c r="F20"/>
      <c r="G20"/>
      <c r="H20"/>
      <c r="I20"/>
    </row>
    <row r="21" spans="1:9" s="82" customFormat="1" ht="13.5" customHeight="1">
      <c r="A21"/>
      <c r="B21"/>
      <c r="C21"/>
      <c r="D21"/>
      <c r="E21"/>
      <c r="F21"/>
      <c r="G21"/>
      <c r="H21"/>
      <c r="I21"/>
    </row>
    <row r="22" spans="1:9" s="82" customFormat="1" ht="13.5" customHeight="1">
      <c r="A22"/>
      <c r="B22"/>
      <c r="C22"/>
      <c r="D22"/>
      <c r="E22"/>
      <c r="F22"/>
      <c r="G22"/>
      <c r="H22"/>
      <c r="I22"/>
    </row>
    <row r="23" spans="1:9" s="82" customFormat="1" ht="13.5" customHeight="1">
      <c r="A23"/>
      <c r="B23"/>
      <c r="C23"/>
      <c r="D23"/>
      <c r="E23"/>
      <c r="F23"/>
      <c r="G23"/>
      <c r="H23"/>
      <c r="I23"/>
    </row>
    <row r="24" spans="1:9" s="82" customFormat="1" ht="13.5" customHeight="1">
      <c r="A24"/>
      <c r="B24"/>
      <c r="C24"/>
      <c r="D24"/>
      <c r="E24"/>
      <c r="F24"/>
      <c r="G24"/>
      <c r="H24"/>
      <c r="I24"/>
    </row>
    <row r="25" spans="1:9" s="82" customFormat="1" ht="13.5" customHeight="1">
      <c r="A25"/>
      <c r="B25"/>
      <c r="C25"/>
      <c r="D25"/>
      <c r="E25"/>
      <c r="F25"/>
      <c r="G25"/>
      <c r="H25"/>
      <c r="I25"/>
    </row>
    <row r="26" spans="1:9" s="82" customFormat="1" ht="13.5" customHeight="1">
      <c r="A26"/>
      <c r="B26"/>
      <c r="C26"/>
      <c r="D26"/>
      <c r="E26"/>
      <c r="F26"/>
      <c r="G26"/>
      <c r="H26"/>
      <c r="I26"/>
    </row>
    <row r="27" spans="1:9" s="82" customFormat="1" ht="13.5" customHeight="1">
      <c r="A27"/>
      <c r="B27"/>
      <c r="C27"/>
      <c r="D27"/>
      <c r="E27"/>
      <c r="F27"/>
      <c r="G27"/>
      <c r="H27"/>
      <c r="I27"/>
    </row>
    <row r="28" spans="1:9" s="82" customFormat="1" ht="13.5" customHeight="1">
      <c r="A28"/>
      <c r="B28"/>
      <c r="C28"/>
      <c r="D28"/>
      <c r="E28"/>
      <c r="F28"/>
      <c r="G28"/>
      <c r="H28"/>
      <c r="I28"/>
    </row>
    <row r="29" spans="1:9" s="82" customFormat="1" ht="13.5" customHeight="1">
      <c r="A29"/>
      <c r="B29"/>
      <c r="C29"/>
      <c r="D29"/>
      <c r="E29"/>
      <c r="F29"/>
      <c r="G29"/>
      <c r="H29"/>
      <c r="I29"/>
    </row>
    <row r="30" spans="1:9" s="82" customFormat="1" ht="13.5" customHeight="1">
      <c r="A30"/>
      <c r="B30"/>
      <c r="C30"/>
      <c r="D30"/>
      <c r="E30"/>
      <c r="F30"/>
      <c r="G30"/>
      <c r="H30"/>
      <c r="I30"/>
    </row>
    <row r="31" spans="1:9" s="82" customFormat="1" ht="13.5" customHeight="1">
      <c r="A31"/>
      <c r="B31"/>
      <c r="C31"/>
      <c r="D31"/>
      <c r="E31"/>
      <c r="F31"/>
      <c r="G31"/>
      <c r="H31"/>
      <c r="I31"/>
    </row>
    <row r="32" spans="1:9" s="82" customFormat="1" ht="13.5" customHeight="1">
      <c r="A32"/>
      <c r="B32"/>
      <c r="C32"/>
      <c r="D32"/>
      <c r="E32"/>
      <c r="F32"/>
      <c r="G32"/>
      <c r="H32"/>
      <c r="I32"/>
    </row>
    <row r="33" spans="1:9" s="82" customFormat="1" ht="13.5" customHeight="1">
      <c r="A33"/>
      <c r="B33"/>
      <c r="C33"/>
      <c r="D33"/>
      <c r="E33"/>
      <c r="F33"/>
      <c r="G33"/>
      <c r="H33"/>
      <c r="I33"/>
    </row>
    <row r="34" spans="1:9" s="82" customFormat="1" ht="13.5" customHeight="1">
      <c r="A34"/>
      <c r="B34"/>
      <c r="C34"/>
      <c r="D34"/>
      <c r="E34"/>
      <c r="F34"/>
      <c r="G34"/>
      <c r="H34"/>
      <c r="I34"/>
    </row>
    <row r="35" spans="1:9" s="82" customFormat="1" ht="13.5" customHeight="1">
      <c r="A35"/>
      <c r="B35"/>
      <c r="C35"/>
      <c r="D35"/>
      <c r="E35"/>
      <c r="F35"/>
      <c r="G35"/>
      <c r="H35"/>
      <c r="I35"/>
    </row>
    <row r="36" spans="1:9" s="82" customFormat="1" ht="13.5" customHeight="1">
      <c r="A36"/>
      <c r="B36"/>
      <c r="C36"/>
      <c r="D36"/>
      <c r="E36"/>
      <c r="F36"/>
      <c r="G36"/>
      <c r="H36"/>
      <c r="I36"/>
    </row>
    <row r="37" spans="1:9" s="82" customFormat="1" ht="13.5" customHeight="1">
      <c r="A37"/>
      <c r="B37"/>
      <c r="C37"/>
      <c r="D37"/>
      <c r="E37"/>
      <c r="F37"/>
      <c r="G37"/>
      <c r="H37"/>
      <c r="I37"/>
    </row>
    <row r="38" spans="1:9" s="82" customFormat="1" ht="13.5" customHeight="1">
      <c r="A38"/>
      <c r="B38"/>
      <c r="C38"/>
      <c r="D38"/>
      <c r="E38"/>
      <c r="F38"/>
      <c r="G38"/>
      <c r="H38"/>
      <c r="I38"/>
    </row>
    <row r="39" spans="1:9" s="82" customFormat="1" ht="13.5" customHeight="1">
      <c r="A39"/>
      <c r="B39"/>
      <c r="C39"/>
      <c r="D39"/>
      <c r="E39"/>
      <c r="F39"/>
      <c r="G39"/>
      <c r="H39"/>
      <c r="I39"/>
    </row>
    <row r="40" spans="1:9" s="82" customFormat="1" ht="13.5" customHeight="1">
      <c r="A40"/>
      <c r="B40"/>
      <c r="C40"/>
      <c r="D40"/>
      <c r="E40"/>
      <c r="F40"/>
      <c r="G40"/>
      <c r="H40"/>
      <c r="I40"/>
    </row>
    <row r="41" spans="1:9" s="82" customFormat="1" ht="13.5" customHeight="1">
      <c r="A41"/>
      <c r="B41"/>
      <c r="C41"/>
      <c r="D41"/>
      <c r="E41"/>
      <c r="F41"/>
      <c r="G41"/>
      <c r="H41"/>
      <c r="I41"/>
    </row>
    <row r="42" spans="1:9" s="82" customFormat="1" ht="13.5" customHeight="1">
      <c r="A42"/>
      <c r="B42"/>
      <c r="C42"/>
      <c r="D42"/>
      <c r="E42"/>
      <c r="F42"/>
      <c r="G42"/>
      <c r="H42"/>
      <c r="I42"/>
    </row>
    <row r="43" spans="1:9" s="82" customFormat="1" ht="13.5" customHeight="1">
      <c r="A43"/>
      <c r="B43"/>
      <c r="C43"/>
      <c r="D43"/>
      <c r="E43"/>
      <c r="F43"/>
      <c r="G43"/>
      <c r="H43"/>
      <c r="I43"/>
    </row>
    <row r="44" spans="1:9" s="82" customFormat="1" ht="13.5" customHeight="1">
      <c r="A44"/>
      <c r="B44"/>
      <c r="C44"/>
      <c r="D44"/>
      <c r="E44"/>
      <c r="F44"/>
      <c r="G44"/>
      <c r="H44"/>
      <c r="I44"/>
    </row>
    <row r="45" spans="1:9" s="82" customFormat="1" ht="13.5" customHeight="1">
      <c r="A45"/>
      <c r="B45"/>
      <c r="C45"/>
      <c r="D45"/>
      <c r="E45"/>
      <c r="F45"/>
      <c r="G45"/>
      <c r="H45"/>
      <c r="I45"/>
    </row>
    <row r="46" spans="1:9" s="82" customFormat="1" ht="13.5" customHeight="1">
      <c r="A46"/>
      <c r="B46"/>
      <c r="C46"/>
      <c r="D46"/>
      <c r="E46"/>
      <c r="F46"/>
      <c r="G46"/>
      <c r="H46"/>
      <c r="I46"/>
    </row>
    <row r="47" spans="1:9" s="82" customFormat="1" ht="13.5" customHeight="1">
      <c r="A47"/>
      <c r="B47"/>
      <c r="C47"/>
      <c r="D47"/>
      <c r="E47"/>
      <c r="F47"/>
      <c r="G47"/>
      <c r="H47"/>
      <c r="I47"/>
    </row>
    <row r="48" spans="1:9" s="82" customFormat="1" ht="13.5" customHeight="1">
      <c r="A48"/>
      <c r="B48"/>
      <c r="C48"/>
      <c r="D48"/>
      <c r="E48"/>
      <c r="F48"/>
      <c r="G48"/>
      <c r="H48"/>
      <c r="I48"/>
    </row>
    <row r="49" spans="1:9" s="82" customFormat="1" ht="13.5" customHeight="1">
      <c r="A49"/>
      <c r="B49"/>
      <c r="C49"/>
      <c r="D49"/>
      <c r="E49"/>
      <c r="F49"/>
      <c r="G49"/>
      <c r="H49"/>
      <c r="I49"/>
    </row>
    <row r="50" spans="4:9" ht="12.75">
      <c r="D50"/>
      <c r="F50"/>
      <c r="G50"/>
      <c r="H50"/>
      <c r="I50"/>
    </row>
    <row r="51" spans="4:9" ht="12.75">
      <c r="D51"/>
      <c r="F51"/>
      <c r="G51"/>
      <c r="H51"/>
      <c r="I51"/>
    </row>
    <row r="52" spans="4:9" ht="12.75">
      <c r="D52"/>
      <c r="F52"/>
      <c r="G52"/>
      <c r="H52"/>
      <c r="I52"/>
    </row>
  </sheetData>
  <dataValidations count="3">
    <dataValidation type="whole" operator="lessThanOrEqual" allowBlank="1" showInputMessage="1" showErrorMessage="1" prompt="Dvojtečka se udělá sama, až napíšeš sekundy" sqref="G4:G17">
      <formula1>0</formula1>
    </dataValidation>
    <dataValidation allowBlank="1" showInputMessage="1" showErrorMessage="1" prompt="Buňka obsahuje vzorec, NEPŘEPSAT!" sqref="I4:I17">
      <formula1>0</formula1>
      <formula2>0</formula2>
    </dataValidation>
    <dataValidation allowBlank="1" showInputMessage="1" showErrorMessage="1" prompt="Buňka obsahuje vzorec. Nevyplňovat!" sqref="A4:A17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">
      <selection activeCell="A2" sqref="A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625" style="1" customWidth="1"/>
    <col min="5" max="5" width="26.375" style="0" customWidth="1"/>
    <col min="6" max="6" width="10.625" style="1" customWidth="1"/>
    <col min="7" max="7" width="10.00390625" style="1" customWidth="1"/>
  </cols>
  <sheetData>
    <row r="2" spans="1:7" s="74" customFormat="1" ht="21.75" customHeight="1">
      <c r="A2" s="68" t="s">
        <v>103</v>
      </c>
      <c r="B2" s="68"/>
      <c r="C2" s="69"/>
      <c r="D2" s="70"/>
      <c r="E2" s="71"/>
      <c r="F2" s="91"/>
      <c r="G2" s="73" t="s">
        <v>160</v>
      </c>
    </row>
    <row r="3" spans="1:12" s="79" customFormat="1" ht="23.25" customHeight="1">
      <c r="A3" s="77"/>
      <c r="B3" s="93" t="s">
        <v>105</v>
      </c>
      <c r="C3" s="77" t="s">
        <v>106</v>
      </c>
      <c r="D3" s="76" t="s">
        <v>129</v>
      </c>
      <c r="E3" s="77" t="s">
        <v>108</v>
      </c>
      <c r="F3" s="75" t="s">
        <v>109</v>
      </c>
      <c r="G3" s="75" t="s">
        <v>110</v>
      </c>
      <c r="H3"/>
      <c r="I3"/>
      <c r="J3"/>
      <c r="K3"/>
      <c r="L3"/>
    </row>
    <row r="4" spans="1:12" s="79" customFormat="1" ht="13.5" customHeight="1">
      <c r="A4" s="80" t="str">
        <f aca="true" t="shared" si="0" ref="A4:A19">IF(F4&gt;0,(ROW()-3)&amp;".","")</f>
        <v>1.</v>
      </c>
      <c r="B4" s="81"/>
      <c r="C4" s="82" t="s">
        <v>161</v>
      </c>
      <c r="D4" s="58"/>
      <c r="E4" s="82" t="s">
        <v>115</v>
      </c>
      <c r="F4" s="58">
        <v>176</v>
      </c>
      <c r="G4" s="83">
        <f aca="true" t="shared" si="1" ref="G4:G18">IF(F4&gt;0,(INT(POWER(F4-75,1.42)*0.8465)),"")</f>
        <v>593</v>
      </c>
      <c r="H4"/>
      <c r="I4"/>
      <c r="J4"/>
      <c r="K4"/>
      <c r="L4"/>
    </row>
    <row r="5" spans="1:12" s="79" customFormat="1" ht="13.5" customHeight="1">
      <c r="A5" s="80" t="str">
        <f t="shared" si="0"/>
        <v>2.</v>
      </c>
      <c r="B5" s="81"/>
      <c r="C5" s="82" t="s">
        <v>162</v>
      </c>
      <c r="D5" s="58"/>
      <c r="E5" s="82" t="s">
        <v>112</v>
      </c>
      <c r="F5" s="58">
        <v>176</v>
      </c>
      <c r="G5" s="83">
        <f t="shared" si="1"/>
        <v>593</v>
      </c>
      <c r="H5"/>
      <c r="I5"/>
      <c r="J5"/>
      <c r="K5"/>
      <c r="L5"/>
    </row>
    <row r="6" spans="1:12" s="79" customFormat="1" ht="13.5" customHeight="1">
      <c r="A6" s="80" t="str">
        <f t="shared" si="0"/>
        <v>3.</v>
      </c>
      <c r="B6" s="81"/>
      <c r="C6" s="82" t="s">
        <v>163</v>
      </c>
      <c r="D6" s="58"/>
      <c r="E6" s="82" t="s">
        <v>112</v>
      </c>
      <c r="F6" s="58">
        <v>172</v>
      </c>
      <c r="G6" s="83">
        <f t="shared" si="1"/>
        <v>560</v>
      </c>
      <c r="H6"/>
      <c r="I6"/>
      <c r="J6"/>
      <c r="K6"/>
      <c r="L6"/>
    </row>
    <row r="7" spans="1:12" s="79" customFormat="1" ht="13.5" customHeight="1">
      <c r="A7" s="80" t="str">
        <f t="shared" si="0"/>
        <v>4.</v>
      </c>
      <c r="B7" s="81"/>
      <c r="C7" s="82" t="s">
        <v>164</v>
      </c>
      <c r="D7" s="58"/>
      <c r="E7" s="82" t="s">
        <v>97</v>
      </c>
      <c r="F7" s="58">
        <v>168</v>
      </c>
      <c r="G7" s="83">
        <f t="shared" si="1"/>
        <v>528</v>
      </c>
      <c r="H7"/>
      <c r="I7"/>
      <c r="J7"/>
      <c r="K7"/>
      <c r="L7"/>
    </row>
    <row r="8" spans="1:12" s="79" customFormat="1" ht="13.5" customHeight="1">
      <c r="A8" s="80" t="str">
        <f t="shared" si="0"/>
        <v>5.</v>
      </c>
      <c r="B8" s="81"/>
      <c r="C8" s="82" t="s">
        <v>165</v>
      </c>
      <c r="D8" s="58"/>
      <c r="E8" s="82" t="s">
        <v>112</v>
      </c>
      <c r="F8" s="58">
        <v>168</v>
      </c>
      <c r="G8" s="83">
        <f t="shared" si="1"/>
        <v>528</v>
      </c>
      <c r="H8"/>
      <c r="I8"/>
      <c r="J8"/>
      <c r="K8"/>
      <c r="L8"/>
    </row>
    <row r="9" spans="1:12" s="79" customFormat="1" ht="13.5" customHeight="1">
      <c r="A9" s="80" t="str">
        <f t="shared" si="0"/>
        <v>6.</v>
      </c>
      <c r="B9" s="81"/>
      <c r="C9" s="82" t="s">
        <v>143</v>
      </c>
      <c r="D9" s="58"/>
      <c r="E9" s="82" t="s">
        <v>97</v>
      </c>
      <c r="F9" s="58">
        <v>164</v>
      </c>
      <c r="G9" s="83">
        <f t="shared" si="1"/>
        <v>496</v>
      </c>
      <c r="H9"/>
      <c r="I9"/>
      <c r="J9"/>
      <c r="K9"/>
      <c r="L9"/>
    </row>
    <row r="10" spans="1:12" s="79" customFormat="1" ht="13.5" customHeight="1">
      <c r="A10" s="80" t="str">
        <f t="shared" si="0"/>
        <v>7.</v>
      </c>
      <c r="B10" s="81"/>
      <c r="C10" s="82" t="s">
        <v>166</v>
      </c>
      <c r="D10" s="58"/>
      <c r="E10" s="82" t="s">
        <v>100</v>
      </c>
      <c r="F10" s="58">
        <v>164</v>
      </c>
      <c r="G10" s="83">
        <f t="shared" si="1"/>
        <v>496</v>
      </c>
      <c r="H10"/>
      <c r="I10"/>
      <c r="J10"/>
      <c r="K10"/>
      <c r="L10"/>
    </row>
    <row r="11" spans="1:7" s="79" customFormat="1" ht="13.5" customHeight="1">
      <c r="A11" s="80" t="str">
        <f t="shared" si="0"/>
        <v>8.</v>
      </c>
      <c r="B11" s="81"/>
      <c r="C11" s="82" t="s">
        <v>167</v>
      </c>
      <c r="D11" s="58"/>
      <c r="E11" s="82" t="s">
        <v>99</v>
      </c>
      <c r="F11" s="58">
        <v>164</v>
      </c>
      <c r="G11" s="83">
        <f t="shared" si="1"/>
        <v>496</v>
      </c>
    </row>
    <row r="12" spans="1:7" s="79" customFormat="1" ht="13.5" customHeight="1">
      <c r="A12" s="80" t="str">
        <f t="shared" si="0"/>
        <v>9.</v>
      </c>
      <c r="B12" s="81"/>
      <c r="C12" s="82" t="s">
        <v>133</v>
      </c>
      <c r="D12" s="58"/>
      <c r="E12" s="82" t="s">
        <v>115</v>
      </c>
      <c r="F12" s="58">
        <v>160</v>
      </c>
      <c r="G12" s="83">
        <f t="shared" si="1"/>
        <v>464</v>
      </c>
    </row>
    <row r="13" spans="1:7" s="79" customFormat="1" ht="13.5" customHeight="1">
      <c r="A13" s="80" t="str">
        <f t="shared" si="0"/>
        <v>10.</v>
      </c>
      <c r="B13" s="81"/>
      <c r="C13" s="82" t="s">
        <v>168</v>
      </c>
      <c r="D13" s="58"/>
      <c r="E13" s="82" t="s">
        <v>97</v>
      </c>
      <c r="F13" s="58">
        <v>160</v>
      </c>
      <c r="G13" s="83">
        <f t="shared" si="1"/>
        <v>464</v>
      </c>
    </row>
    <row r="14" spans="1:7" s="79" customFormat="1" ht="13.5" customHeight="1">
      <c r="A14" s="80" t="str">
        <f t="shared" si="0"/>
        <v>11.</v>
      </c>
      <c r="B14" s="81"/>
      <c r="C14" s="82" t="s">
        <v>169</v>
      </c>
      <c r="D14" s="58"/>
      <c r="E14" s="82" t="s">
        <v>115</v>
      </c>
      <c r="F14" s="58">
        <v>156</v>
      </c>
      <c r="G14" s="83">
        <f t="shared" si="1"/>
        <v>434</v>
      </c>
    </row>
    <row r="15" spans="1:7" s="79" customFormat="1" ht="13.5" customHeight="1">
      <c r="A15" s="80" t="str">
        <f t="shared" si="0"/>
        <v>12.</v>
      </c>
      <c r="B15" s="81"/>
      <c r="C15" s="82" t="s">
        <v>170</v>
      </c>
      <c r="D15" s="58"/>
      <c r="E15" s="82" t="s">
        <v>99</v>
      </c>
      <c r="F15" s="58">
        <v>152</v>
      </c>
      <c r="G15" s="83">
        <f t="shared" si="1"/>
        <v>404</v>
      </c>
    </row>
    <row r="16" spans="1:7" s="79" customFormat="1" ht="13.5" customHeight="1">
      <c r="A16" s="80" t="str">
        <f t="shared" si="0"/>
        <v>13.</v>
      </c>
      <c r="B16" s="81"/>
      <c r="C16" s="82" t="s">
        <v>171</v>
      </c>
      <c r="D16" s="58"/>
      <c r="E16" s="82" t="s">
        <v>100</v>
      </c>
      <c r="F16" s="58">
        <v>148</v>
      </c>
      <c r="G16" s="83">
        <f t="shared" si="1"/>
        <v>374</v>
      </c>
    </row>
    <row r="17" spans="1:7" s="79" customFormat="1" ht="13.5" customHeight="1">
      <c r="A17" s="80" t="str">
        <f t="shared" si="0"/>
        <v>14.</v>
      </c>
      <c r="B17" s="81"/>
      <c r="C17" s="82" t="s">
        <v>172</v>
      </c>
      <c r="D17" s="58"/>
      <c r="E17" s="82" t="s">
        <v>100</v>
      </c>
      <c r="F17" s="58">
        <v>140</v>
      </c>
      <c r="G17" s="83">
        <f t="shared" si="1"/>
        <v>317</v>
      </c>
    </row>
    <row r="18" spans="1:7" s="79" customFormat="1" ht="13.5" customHeight="1">
      <c r="A18" s="80" t="str">
        <f t="shared" si="0"/>
        <v>15.</v>
      </c>
      <c r="B18" s="81"/>
      <c r="C18" s="82" t="s">
        <v>173</v>
      </c>
      <c r="D18" s="58"/>
      <c r="E18" s="82"/>
      <c r="F18" s="58">
        <v>144</v>
      </c>
      <c r="G18" s="83">
        <f t="shared" si="1"/>
        <v>345</v>
      </c>
    </row>
    <row r="19" spans="1:9" s="79" customFormat="1" ht="13.5" customHeight="1">
      <c r="A19" s="80">
        <f t="shared" si="0"/>
      </c>
      <c r="B19"/>
      <c r="C19" s="82" t="s">
        <v>174</v>
      </c>
      <c r="D19" s="58"/>
      <c r="E19" t="s">
        <v>102</v>
      </c>
      <c r="F19"/>
      <c r="G19" s="80">
        <f>IF(L19&gt;0,(ROW()-3)&amp;".","")</f>
      </c>
      <c r="H19"/>
      <c r="I19"/>
    </row>
    <row r="20" spans="1:9" s="79" customFormat="1" ht="13.5" customHeight="1">
      <c r="A20"/>
      <c r="B20"/>
      <c r="C20"/>
      <c r="D20"/>
      <c r="E20"/>
      <c r="F20"/>
      <c r="G20"/>
      <c r="H20"/>
      <c r="I20"/>
    </row>
    <row r="21" spans="1:9" s="79" customFormat="1" ht="13.5" customHeight="1">
      <c r="A21"/>
      <c r="B21"/>
      <c r="C21"/>
      <c r="D21"/>
      <c r="E21"/>
      <c r="F21"/>
      <c r="G21"/>
      <c r="H21"/>
      <c r="I21"/>
    </row>
    <row r="22" spans="1:9" s="79" customFormat="1" ht="13.5" customHeight="1">
      <c r="A22"/>
      <c r="B22"/>
      <c r="C22"/>
      <c r="D22"/>
      <c r="E22"/>
      <c r="F22"/>
      <c r="G22"/>
      <c r="H22"/>
      <c r="I22"/>
    </row>
    <row r="23" spans="1:9" s="79" customFormat="1" ht="13.5" customHeight="1">
      <c r="A23"/>
      <c r="B23"/>
      <c r="C23"/>
      <c r="D23"/>
      <c r="E23"/>
      <c r="F23"/>
      <c r="G23"/>
      <c r="H23"/>
      <c r="I23"/>
    </row>
    <row r="24" spans="1:9" s="79" customFormat="1" ht="13.5" customHeight="1">
      <c r="A24"/>
      <c r="B24"/>
      <c r="C24"/>
      <c r="D24"/>
      <c r="E24"/>
      <c r="F24"/>
      <c r="G24"/>
      <c r="H24"/>
      <c r="I24"/>
    </row>
    <row r="25" spans="1:9" s="79" customFormat="1" ht="13.5" customHeight="1">
      <c r="A25"/>
      <c r="B25"/>
      <c r="C25"/>
      <c r="D25"/>
      <c r="E25"/>
      <c r="F25"/>
      <c r="G25"/>
      <c r="H25"/>
      <c r="I25"/>
    </row>
    <row r="26" spans="1:9" s="79" customFormat="1" ht="13.5" customHeight="1">
      <c r="A26"/>
      <c r="B26"/>
      <c r="C26"/>
      <c r="D26"/>
      <c r="E26"/>
      <c r="F26"/>
      <c r="G26"/>
      <c r="H26"/>
      <c r="I26"/>
    </row>
    <row r="27" spans="1:9" s="79" customFormat="1" ht="13.5" customHeight="1">
      <c r="A27"/>
      <c r="B27"/>
      <c r="C27"/>
      <c r="D27"/>
      <c r="E27"/>
      <c r="F27"/>
      <c r="G27"/>
      <c r="H27"/>
      <c r="I27"/>
    </row>
    <row r="28" spans="1:9" s="79" customFormat="1" ht="13.5" customHeight="1">
      <c r="A28"/>
      <c r="B28"/>
      <c r="C28"/>
      <c r="D28"/>
      <c r="E28"/>
      <c r="F28"/>
      <c r="G28"/>
      <c r="H28"/>
      <c r="I28"/>
    </row>
    <row r="29" spans="1:9" s="79" customFormat="1" ht="13.5" customHeight="1">
      <c r="A29"/>
      <c r="B29"/>
      <c r="C29"/>
      <c r="D29"/>
      <c r="E29"/>
      <c r="F29"/>
      <c r="G29"/>
      <c r="H29"/>
      <c r="I29"/>
    </row>
    <row r="30" spans="1:9" s="79" customFormat="1" ht="13.5" customHeight="1">
      <c r="A30"/>
      <c r="B30"/>
      <c r="C30"/>
      <c r="D30"/>
      <c r="E30"/>
      <c r="F30"/>
      <c r="G30"/>
      <c r="H30"/>
      <c r="I30"/>
    </row>
    <row r="31" spans="1:9" s="79" customFormat="1" ht="13.5" customHeight="1">
      <c r="A31"/>
      <c r="B31"/>
      <c r="C31"/>
      <c r="D31"/>
      <c r="E31"/>
      <c r="F31"/>
      <c r="G31"/>
      <c r="H31"/>
      <c r="I31"/>
    </row>
    <row r="32" spans="1:9" s="79" customFormat="1" ht="13.5" customHeight="1">
      <c r="A32"/>
      <c r="B32"/>
      <c r="C32"/>
      <c r="D32"/>
      <c r="E32"/>
      <c r="F32"/>
      <c r="G32"/>
      <c r="H32"/>
      <c r="I32"/>
    </row>
    <row r="33" spans="1:9" s="79" customFormat="1" ht="13.5" customHeight="1">
      <c r="A33"/>
      <c r="B33"/>
      <c r="C33"/>
      <c r="D33"/>
      <c r="E33"/>
      <c r="F33"/>
      <c r="G33"/>
      <c r="H33"/>
      <c r="I33"/>
    </row>
    <row r="34" spans="1:9" s="79" customFormat="1" ht="13.5" customHeight="1">
      <c r="A34"/>
      <c r="B34"/>
      <c r="C34"/>
      <c r="D34"/>
      <c r="E34"/>
      <c r="F34"/>
      <c r="G34"/>
      <c r="H34"/>
      <c r="I34"/>
    </row>
    <row r="35" spans="1:9" s="79" customFormat="1" ht="13.5" customHeight="1">
      <c r="A35"/>
      <c r="B35"/>
      <c r="C35"/>
      <c r="D35"/>
      <c r="E35"/>
      <c r="F35"/>
      <c r="G35"/>
      <c r="H35"/>
      <c r="I35"/>
    </row>
    <row r="36" spans="1:9" s="79" customFormat="1" ht="13.5" customHeight="1">
      <c r="A36"/>
      <c r="B36"/>
      <c r="C36"/>
      <c r="D36"/>
      <c r="E36"/>
      <c r="F36"/>
      <c r="G36"/>
      <c r="H36"/>
      <c r="I36"/>
    </row>
    <row r="37" spans="1:9" s="79" customFormat="1" ht="13.5" customHeight="1">
      <c r="A37"/>
      <c r="B37"/>
      <c r="C37"/>
      <c r="D37"/>
      <c r="E37"/>
      <c r="F37"/>
      <c r="G37"/>
      <c r="H37"/>
      <c r="I37"/>
    </row>
    <row r="38" spans="1:9" s="79" customFormat="1" ht="13.5" customHeight="1">
      <c r="A38"/>
      <c r="B38"/>
      <c r="C38"/>
      <c r="D38"/>
      <c r="E38"/>
      <c r="F38"/>
      <c r="G38"/>
      <c r="H38"/>
      <c r="I38"/>
    </row>
    <row r="39" spans="1:9" s="79" customFormat="1" ht="13.5" customHeight="1">
      <c r="A39"/>
      <c r="B39"/>
      <c r="C39"/>
      <c r="D39"/>
      <c r="E39"/>
      <c r="F39"/>
      <c r="G39"/>
      <c r="H39"/>
      <c r="I39"/>
    </row>
    <row r="40" spans="1:9" s="79" customFormat="1" ht="13.5" customHeight="1">
      <c r="A40"/>
      <c r="B40"/>
      <c r="C40"/>
      <c r="D40"/>
      <c r="E40"/>
      <c r="F40"/>
      <c r="G40"/>
      <c r="H40"/>
      <c r="I40"/>
    </row>
    <row r="41" spans="1:9" s="79" customFormat="1" ht="13.5" customHeight="1">
      <c r="A41"/>
      <c r="B41"/>
      <c r="C41"/>
      <c r="D41"/>
      <c r="E41"/>
      <c r="F41"/>
      <c r="G41"/>
      <c r="H41"/>
      <c r="I41"/>
    </row>
    <row r="42" spans="1:9" s="79" customFormat="1" ht="13.5" customHeight="1">
      <c r="A42"/>
      <c r="B42"/>
      <c r="C42"/>
      <c r="D42"/>
      <c r="E42"/>
      <c r="F42"/>
      <c r="G42"/>
      <c r="H42"/>
      <c r="I42"/>
    </row>
    <row r="43" spans="1:9" s="79" customFormat="1" ht="13.5" customHeight="1">
      <c r="A43"/>
      <c r="B43"/>
      <c r="C43"/>
      <c r="D43"/>
      <c r="E43"/>
      <c r="F43"/>
      <c r="G43"/>
      <c r="H43"/>
      <c r="I43"/>
    </row>
    <row r="44" spans="1:9" s="79" customFormat="1" ht="13.5" customHeight="1">
      <c r="A44"/>
      <c r="B44"/>
      <c r="C44"/>
      <c r="D44"/>
      <c r="E44"/>
      <c r="F44"/>
      <c r="G44"/>
      <c r="H44"/>
      <c r="I44"/>
    </row>
    <row r="45" spans="1:9" s="79" customFormat="1" ht="13.5" customHeight="1">
      <c r="A45"/>
      <c r="B45"/>
      <c r="C45"/>
      <c r="D45"/>
      <c r="E45"/>
      <c r="F45"/>
      <c r="G45"/>
      <c r="H45"/>
      <c r="I45"/>
    </row>
    <row r="46" spans="1:9" s="79" customFormat="1" ht="13.5" customHeight="1">
      <c r="A46"/>
      <c r="B46"/>
      <c r="C46"/>
      <c r="D46"/>
      <c r="E46"/>
      <c r="F46"/>
      <c r="G46"/>
      <c r="H46"/>
      <c r="I46"/>
    </row>
    <row r="47" spans="1:9" s="79" customFormat="1" ht="13.5" customHeight="1">
      <c r="A47"/>
      <c r="B47"/>
      <c r="C47"/>
      <c r="D47"/>
      <c r="E47"/>
      <c r="F47"/>
      <c r="G47"/>
      <c r="H47"/>
      <c r="I47"/>
    </row>
    <row r="48" spans="1:9" s="79" customFormat="1" ht="13.5" customHeight="1">
      <c r="A48"/>
      <c r="B48"/>
      <c r="C48"/>
      <c r="D48"/>
      <c r="E48"/>
      <c r="F48"/>
      <c r="G48"/>
      <c r="H48"/>
      <c r="I48"/>
    </row>
    <row r="49" spans="1:9" s="79" customFormat="1" ht="13.5" customHeight="1">
      <c r="A49"/>
      <c r="B49"/>
      <c r="C49"/>
      <c r="D49"/>
      <c r="E49"/>
      <c r="F49"/>
      <c r="G49"/>
      <c r="H49"/>
      <c r="I49"/>
    </row>
    <row r="50" spans="1:9" s="79" customFormat="1" ht="13.5" customHeight="1">
      <c r="A50"/>
      <c r="B50"/>
      <c r="C50"/>
      <c r="D50"/>
      <c r="E50"/>
      <c r="F50"/>
      <c r="G50"/>
      <c r="H50"/>
      <c r="I50"/>
    </row>
    <row r="51" spans="4:7" ht="12.75">
      <c r="D51"/>
      <c r="F51"/>
      <c r="G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</sheetData>
  <dataValidations count="2">
    <dataValidation allowBlank="1" showInputMessage="1" showErrorMessage="1" prompt="Buňka obsahuje vzorec, NEPŘEPSAT!" sqref="G4:G18">
      <formula1>0</formula1>
      <formula2>0</formula2>
    </dataValidation>
    <dataValidation allowBlank="1" showInputMessage="1" showErrorMessage="1" prompt="Buňka obsahuje vzorec. Nevyplňovat!" sqref="A4:A19 G19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64"/>
  <sheetViews>
    <sheetView workbookViewId="0" topLeftCell="A1">
      <selection activeCell="F17" sqref="F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625" style="1" customWidth="1"/>
    <col min="5" max="5" width="26.375" style="0" customWidth="1"/>
    <col min="6" max="6" width="9.75390625" style="1" customWidth="1"/>
    <col min="7" max="7" width="10.875" style="1" customWidth="1"/>
  </cols>
  <sheetData>
    <row r="2" spans="1:7" s="74" customFormat="1" ht="21.75" customHeight="1">
      <c r="A2" s="68" t="s">
        <v>103</v>
      </c>
      <c r="B2" s="68"/>
      <c r="C2" s="69"/>
      <c r="D2" s="70"/>
      <c r="E2" s="71"/>
      <c r="F2" s="91"/>
      <c r="G2" s="73" t="s">
        <v>175</v>
      </c>
    </row>
    <row r="3" spans="1:12" s="79" customFormat="1" ht="23.25" customHeight="1">
      <c r="A3" s="77"/>
      <c r="B3" s="93" t="s">
        <v>105</v>
      </c>
      <c r="C3" s="77" t="s">
        <v>106</v>
      </c>
      <c r="D3" s="76" t="s">
        <v>129</v>
      </c>
      <c r="E3" s="77" t="s">
        <v>108</v>
      </c>
      <c r="F3" s="75" t="s">
        <v>109</v>
      </c>
      <c r="G3" s="75" t="s">
        <v>110</v>
      </c>
      <c r="H3"/>
      <c r="I3"/>
      <c r="J3"/>
      <c r="K3"/>
      <c r="L3"/>
    </row>
    <row r="4" spans="1:12" s="82" customFormat="1" ht="13.5" customHeight="1">
      <c r="A4" s="80" t="str">
        <f aca="true" t="shared" si="0" ref="A4:A20">IF(F4&gt;0,(ROW()-3)&amp;".","")</f>
        <v>1.</v>
      </c>
      <c r="B4" s="81"/>
      <c r="C4" s="82" t="s">
        <v>165</v>
      </c>
      <c r="D4" s="58"/>
      <c r="E4" s="82" t="s">
        <v>112</v>
      </c>
      <c r="F4" s="58">
        <v>592</v>
      </c>
      <c r="G4" s="83">
        <f aca="true" t="shared" si="1" ref="G4:G20">IF(F4&gt;0,(INT(POWER(F4-220,1.4)*0.14354)),"")</f>
        <v>569</v>
      </c>
      <c r="H4"/>
      <c r="I4"/>
      <c r="J4"/>
      <c r="K4"/>
      <c r="L4"/>
    </row>
    <row r="5" spans="1:12" s="82" customFormat="1" ht="13.5" customHeight="1">
      <c r="A5" s="80" t="str">
        <f t="shared" si="0"/>
        <v>2.</v>
      </c>
      <c r="B5" s="81"/>
      <c r="C5" s="82" t="s">
        <v>118</v>
      </c>
      <c r="D5" s="58"/>
      <c r="E5" s="82" t="s">
        <v>112</v>
      </c>
      <c r="F5" s="58">
        <v>571</v>
      </c>
      <c r="G5" s="83">
        <f t="shared" si="1"/>
        <v>525</v>
      </c>
      <c r="H5"/>
      <c r="I5"/>
      <c r="J5"/>
      <c r="K5"/>
      <c r="L5"/>
    </row>
    <row r="6" spans="1:12" s="82" customFormat="1" ht="13.5" customHeight="1">
      <c r="A6" s="80" t="str">
        <f t="shared" si="0"/>
        <v>3.</v>
      </c>
      <c r="B6" s="81"/>
      <c r="C6" s="82" t="s">
        <v>176</v>
      </c>
      <c r="D6" s="58"/>
      <c r="E6" s="82" t="s">
        <v>112</v>
      </c>
      <c r="F6" s="58">
        <v>548</v>
      </c>
      <c r="G6" s="83">
        <f t="shared" si="1"/>
        <v>477</v>
      </c>
      <c r="H6"/>
      <c r="I6"/>
      <c r="J6"/>
      <c r="K6"/>
      <c r="L6"/>
    </row>
    <row r="7" spans="1:12" s="82" customFormat="1" ht="13.5" customHeight="1">
      <c r="A7" s="80" t="str">
        <f t="shared" si="0"/>
        <v>4.</v>
      </c>
      <c r="B7" s="81"/>
      <c r="C7" s="82" t="s">
        <v>177</v>
      </c>
      <c r="D7" s="58"/>
      <c r="E7" s="82" t="s">
        <v>102</v>
      </c>
      <c r="F7" s="58">
        <v>542</v>
      </c>
      <c r="G7" s="83">
        <f t="shared" si="1"/>
        <v>465</v>
      </c>
      <c r="H7"/>
      <c r="I7"/>
      <c r="J7"/>
      <c r="K7"/>
      <c r="L7"/>
    </row>
    <row r="8" spans="1:12" s="82" customFormat="1" ht="13.5" customHeight="1">
      <c r="A8" s="80" t="str">
        <f t="shared" si="0"/>
        <v>5.</v>
      </c>
      <c r="B8" s="81"/>
      <c r="C8" s="82" t="s">
        <v>139</v>
      </c>
      <c r="D8" s="58"/>
      <c r="E8" s="82" t="s">
        <v>99</v>
      </c>
      <c r="F8" s="58">
        <v>532</v>
      </c>
      <c r="G8" s="83">
        <f t="shared" si="1"/>
        <v>445</v>
      </c>
      <c r="H8"/>
      <c r="I8"/>
      <c r="J8"/>
      <c r="K8"/>
      <c r="L8"/>
    </row>
    <row r="9" spans="1:12" s="82" customFormat="1" ht="13.5" customHeight="1">
      <c r="A9" s="80" t="str">
        <f t="shared" si="0"/>
        <v>6.</v>
      </c>
      <c r="B9" s="81"/>
      <c r="C9" s="82" t="s">
        <v>178</v>
      </c>
      <c r="D9" s="58"/>
      <c r="E9" s="82" t="s">
        <v>100</v>
      </c>
      <c r="F9" s="58">
        <v>527</v>
      </c>
      <c r="G9" s="83">
        <f t="shared" si="1"/>
        <v>435</v>
      </c>
      <c r="H9"/>
      <c r="I9"/>
      <c r="J9"/>
      <c r="K9"/>
      <c r="L9"/>
    </row>
    <row r="10" spans="1:12" s="82" customFormat="1" ht="13.5" customHeight="1">
      <c r="A10" s="80" t="str">
        <f t="shared" si="0"/>
        <v>7.</v>
      </c>
      <c r="B10" s="81"/>
      <c r="C10" s="82" t="s">
        <v>135</v>
      </c>
      <c r="D10" s="58"/>
      <c r="E10" s="82" t="s">
        <v>102</v>
      </c>
      <c r="F10" s="58">
        <v>520</v>
      </c>
      <c r="G10" s="83">
        <f t="shared" si="1"/>
        <v>421</v>
      </c>
      <c r="H10"/>
      <c r="I10"/>
      <c r="J10"/>
      <c r="K10"/>
      <c r="L10"/>
    </row>
    <row r="11" spans="1:7" s="82" customFormat="1" ht="13.5" customHeight="1">
      <c r="A11" s="80" t="str">
        <f t="shared" si="0"/>
        <v>8.</v>
      </c>
      <c r="B11" s="81"/>
      <c r="C11" s="82" t="s">
        <v>114</v>
      </c>
      <c r="D11" s="58"/>
      <c r="E11" s="82" t="s">
        <v>115</v>
      </c>
      <c r="F11" s="58">
        <v>511</v>
      </c>
      <c r="G11" s="83">
        <f t="shared" si="1"/>
        <v>404</v>
      </c>
    </row>
    <row r="12" spans="1:7" s="82" customFormat="1" ht="13.5" customHeight="1">
      <c r="A12" s="80" t="str">
        <f t="shared" si="0"/>
        <v>9.</v>
      </c>
      <c r="B12" s="81"/>
      <c r="C12" s="82" t="s">
        <v>131</v>
      </c>
      <c r="D12" s="58"/>
      <c r="E12" s="82" t="s">
        <v>115</v>
      </c>
      <c r="F12" s="58">
        <v>511</v>
      </c>
      <c r="G12" s="83">
        <f t="shared" si="1"/>
        <v>404</v>
      </c>
    </row>
    <row r="13" spans="1:7" s="82" customFormat="1" ht="13.5" customHeight="1">
      <c r="A13" s="80" t="str">
        <f t="shared" si="0"/>
        <v>10.</v>
      </c>
      <c r="B13" s="81"/>
      <c r="C13" s="82" t="s">
        <v>174</v>
      </c>
      <c r="D13" s="58"/>
      <c r="E13" s="82" t="s">
        <v>102</v>
      </c>
      <c r="F13" s="58">
        <v>509</v>
      </c>
      <c r="G13" s="83">
        <f t="shared" si="1"/>
        <v>400</v>
      </c>
    </row>
    <row r="14" spans="1:7" s="82" customFormat="1" ht="13.5" customHeight="1">
      <c r="A14" s="80" t="str">
        <f t="shared" si="0"/>
        <v>11.</v>
      </c>
      <c r="B14" s="81"/>
      <c r="C14" s="82" t="s">
        <v>113</v>
      </c>
      <c r="D14" s="58"/>
      <c r="E14" s="82" t="s">
        <v>97</v>
      </c>
      <c r="F14" s="58">
        <v>500</v>
      </c>
      <c r="G14" s="83">
        <f t="shared" si="1"/>
        <v>382</v>
      </c>
    </row>
    <row r="15" spans="1:7" s="82" customFormat="1" ht="13.5" customHeight="1">
      <c r="A15" s="80" t="str">
        <f t="shared" si="0"/>
        <v>12.</v>
      </c>
      <c r="B15" s="81"/>
      <c r="C15" s="82" t="s">
        <v>172</v>
      </c>
      <c r="D15" s="58"/>
      <c r="E15" s="82" t="s">
        <v>100</v>
      </c>
      <c r="F15" s="58">
        <v>497</v>
      </c>
      <c r="G15" s="83">
        <f t="shared" si="1"/>
        <v>377</v>
      </c>
    </row>
    <row r="16" spans="1:7" s="82" customFormat="1" ht="13.5" customHeight="1">
      <c r="A16" s="80" t="str">
        <f t="shared" si="0"/>
        <v>13.</v>
      </c>
      <c r="B16" s="81"/>
      <c r="C16" s="82" t="s">
        <v>179</v>
      </c>
      <c r="D16" s="58"/>
      <c r="E16" s="82" t="s">
        <v>115</v>
      </c>
      <c r="F16" s="58">
        <v>493</v>
      </c>
      <c r="G16" s="83">
        <f t="shared" si="1"/>
        <v>369</v>
      </c>
    </row>
    <row r="17" spans="1:7" s="82" customFormat="1" ht="13.5" customHeight="1">
      <c r="A17" s="80" t="str">
        <f t="shared" si="0"/>
        <v>14.</v>
      </c>
      <c r="B17" s="81"/>
      <c r="C17" s="82" t="s">
        <v>180</v>
      </c>
      <c r="D17" s="58"/>
      <c r="E17" s="82" t="s">
        <v>97</v>
      </c>
      <c r="F17" s="58">
        <v>479</v>
      </c>
      <c r="G17" s="83">
        <f t="shared" si="1"/>
        <v>343</v>
      </c>
    </row>
    <row r="18" spans="1:7" s="82" customFormat="1" ht="13.5" customHeight="1">
      <c r="A18" s="80" t="str">
        <f t="shared" si="0"/>
        <v>15.</v>
      </c>
      <c r="B18" s="81"/>
      <c r="C18" t="s">
        <v>142</v>
      </c>
      <c r="D18"/>
      <c r="E18" t="s">
        <v>100</v>
      </c>
      <c r="F18" s="58">
        <v>474</v>
      </c>
      <c r="G18" s="83">
        <f t="shared" si="1"/>
        <v>333</v>
      </c>
    </row>
    <row r="19" spans="1:7" s="82" customFormat="1" ht="13.5" customHeight="1">
      <c r="A19" s="80" t="str">
        <f t="shared" si="0"/>
        <v>16.</v>
      </c>
      <c r="B19" s="81"/>
      <c r="C19" s="82" t="s">
        <v>181</v>
      </c>
      <c r="D19" s="58"/>
      <c r="E19" s="82" t="s">
        <v>99</v>
      </c>
      <c r="F19" s="58">
        <v>471</v>
      </c>
      <c r="G19" s="83">
        <f t="shared" si="1"/>
        <v>328</v>
      </c>
    </row>
    <row r="20" spans="1:7" s="82" customFormat="1" ht="13.5" customHeight="1">
      <c r="A20" s="80">
        <f t="shared" si="0"/>
      </c>
      <c r="B20" s="81"/>
      <c r="C20" s="82" t="s">
        <v>173</v>
      </c>
      <c r="D20" s="58"/>
      <c r="E20" s="82" t="s">
        <v>100</v>
      </c>
      <c r="F20"/>
      <c r="G20" s="83">
        <f t="shared" si="1"/>
      </c>
    </row>
    <row r="21" spans="1:7" s="82" customFormat="1" ht="13.5" customHeight="1">
      <c r="A21"/>
      <c r="B21"/>
      <c r="C21"/>
      <c r="D21"/>
      <c r="E21"/>
      <c r="F21"/>
      <c r="G21"/>
    </row>
    <row r="22" spans="1:8" s="82" customFormat="1" ht="13.5" customHeight="1">
      <c r="A22"/>
      <c r="B22"/>
      <c r="C22"/>
      <c r="D22"/>
      <c r="E22"/>
      <c r="F22"/>
      <c r="G22"/>
      <c r="H22"/>
    </row>
    <row r="23" spans="1:8" s="82" customFormat="1" ht="13.5" customHeight="1">
      <c r="A23"/>
      <c r="B23"/>
      <c r="C23"/>
      <c r="D23"/>
      <c r="E23"/>
      <c r="F23"/>
      <c r="G23"/>
      <c r="H23"/>
    </row>
    <row r="24" spans="1:8" s="82" customFormat="1" ht="13.5" customHeight="1">
      <c r="A24"/>
      <c r="B24"/>
      <c r="C24"/>
      <c r="D24"/>
      <c r="E24"/>
      <c r="F24"/>
      <c r="G24"/>
      <c r="H24"/>
    </row>
    <row r="25" spans="1:8" s="82" customFormat="1" ht="13.5" customHeight="1">
      <c r="A25"/>
      <c r="B25"/>
      <c r="C25"/>
      <c r="D25"/>
      <c r="E25"/>
      <c r="F25"/>
      <c r="G25"/>
      <c r="H25"/>
    </row>
    <row r="26" spans="1:8" s="82" customFormat="1" ht="13.5" customHeight="1">
      <c r="A26"/>
      <c r="B26"/>
      <c r="C26"/>
      <c r="D26"/>
      <c r="E26"/>
      <c r="F26"/>
      <c r="G26"/>
      <c r="H26"/>
    </row>
    <row r="27" spans="1:8" s="82" customFormat="1" ht="13.5" customHeight="1">
      <c r="A27"/>
      <c r="B27"/>
      <c r="C27"/>
      <c r="D27"/>
      <c r="E27"/>
      <c r="F27"/>
      <c r="G27"/>
      <c r="H27"/>
    </row>
    <row r="28" spans="1:8" s="82" customFormat="1" ht="13.5" customHeight="1">
      <c r="A28"/>
      <c r="B28"/>
      <c r="C28"/>
      <c r="D28"/>
      <c r="E28"/>
      <c r="F28"/>
      <c r="G28"/>
      <c r="H28"/>
    </row>
    <row r="29" spans="1:8" s="82" customFormat="1" ht="13.5" customHeight="1">
      <c r="A29"/>
      <c r="B29"/>
      <c r="C29"/>
      <c r="D29"/>
      <c r="E29"/>
      <c r="F29"/>
      <c r="G29"/>
      <c r="H29"/>
    </row>
    <row r="30" spans="1:8" s="82" customFormat="1" ht="13.5" customHeight="1">
      <c r="A30"/>
      <c r="B30"/>
      <c r="C30"/>
      <c r="D30"/>
      <c r="E30"/>
      <c r="F30"/>
      <c r="G30"/>
      <c r="H30"/>
    </row>
    <row r="31" spans="1:8" s="82" customFormat="1" ht="13.5" customHeight="1">
      <c r="A31"/>
      <c r="B31"/>
      <c r="C31"/>
      <c r="D31"/>
      <c r="E31"/>
      <c r="F31"/>
      <c r="G31"/>
      <c r="H31"/>
    </row>
    <row r="32" spans="1:8" s="82" customFormat="1" ht="13.5" customHeight="1">
      <c r="A32"/>
      <c r="B32"/>
      <c r="C32"/>
      <c r="D32"/>
      <c r="E32"/>
      <c r="F32"/>
      <c r="G32"/>
      <c r="H32"/>
    </row>
    <row r="33" spans="1:8" s="82" customFormat="1" ht="13.5" customHeight="1">
      <c r="A33"/>
      <c r="B33"/>
      <c r="C33"/>
      <c r="D33"/>
      <c r="E33"/>
      <c r="F33"/>
      <c r="G33"/>
      <c r="H33"/>
    </row>
    <row r="34" spans="1:8" s="82" customFormat="1" ht="13.5" customHeight="1">
      <c r="A34"/>
      <c r="B34"/>
      <c r="C34"/>
      <c r="D34"/>
      <c r="E34"/>
      <c r="F34"/>
      <c r="G34"/>
      <c r="H34"/>
    </row>
    <row r="35" spans="1:8" s="82" customFormat="1" ht="13.5" customHeight="1">
      <c r="A35"/>
      <c r="B35"/>
      <c r="C35"/>
      <c r="D35"/>
      <c r="E35"/>
      <c r="F35"/>
      <c r="G35"/>
      <c r="H35"/>
    </row>
    <row r="36" spans="1:8" s="82" customFormat="1" ht="13.5" customHeight="1">
      <c r="A36"/>
      <c r="B36"/>
      <c r="C36"/>
      <c r="D36"/>
      <c r="E36"/>
      <c r="F36"/>
      <c r="G36"/>
      <c r="H36"/>
    </row>
    <row r="37" spans="1:8" s="82" customFormat="1" ht="13.5" customHeight="1">
      <c r="A37"/>
      <c r="B37"/>
      <c r="C37"/>
      <c r="D37"/>
      <c r="E37"/>
      <c r="F37"/>
      <c r="G37"/>
      <c r="H37"/>
    </row>
    <row r="38" spans="1:8" s="82" customFormat="1" ht="13.5" customHeight="1">
      <c r="A38"/>
      <c r="B38"/>
      <c r="C38"/>
      <c r="D38"/>
      <c r="E38"/>
      <c r="F38"/>
      <c r="G38"/>
      <c r="H38"/>
    </row>
    <row r="39" spans="1:8" s="82" customFormat="1" ht="13.5" customHeight="1">
      <c r="A39"/>
      <c r="B39"/>
      <c r="C39"/>
      <c r="D39"/>
      <c r="E39"/>
      <c r="F39"/>
      <c r="G39"/>
      <c r="H39"/>
    </row>
    <row r="40" spans="1:8" s="82" customFormat="1" ht="13.5" customHeight="1">
      <c r="A40"/>
      <c r="B40"/>
      <c r="C40"/>
      <c r="D40"/>
      <c r="E40"/>
      <c r="F40"/>
      <c r="G40"/>
      <c r="H40"/>
    </row>
    <row r="41" spans="1:8" s="82" customFormat="1" ht="13.5" customHeight="1">
      <c r="A41"/>
      <c r="B41"/>
      <c r="C41"/>
      <c r="D41"/>
      <c r="E41"/>
      <c r="F41"/>
      <c r="G41"/>
      <c r="H41"/>
    </row>
    <row r="42" spans="1:8" s="82" customFormat="1" ht="13.5" customHeight="1">
      <c r="A42"/>
      <c r="B42"/>
      <c r="C42"/>
      <c r="D42"/>
      <c r="E42"/>
      <c r="F42"/>
      <c r="G42"/>
      <c r="H42"/>
    </row>
    <row r="43" spans="1:8" s="82" customFormat="1" ht="13.5" customHeight="1">
      <c r="A43"/>
      <c r="B43"/>
      <c r="C43"/>
      <c r="D43"/>
      <c r="E43"/>
      <c r="F43"/>
      <c r="G43"/>
      <c r="H43"/>
    </row>
    <row r="44" spans="1:8" s="82" customFormat="1" ht="13.5" customHeight="1">
      <c r="A44"/>
      <c r="B44"/>
      <c r="C44"/>
      <c r="D44"/>
      <c r="E44"/>
      <c r="F44"/>
      <c r="G44"/>
      <c r="H44"/>
    </row>
    <row r="45" spans="1:8" s="82" customFormat="1" ht="13.5" customHeight="1">
      <c r="A45"/>
      <c r="B45"/>
      <c r="C45"/>
      <c r="D45"/>
      <c r="E45"/>
      <c r="F45"/>
      <c r="G45"/>
      <c r="H45"/>
    </row>
    <row r="46" spans="1:8" s="82" customFormat="1" ht="13.5" customHeight="1">
      <c r="A46"/>
      <c r="B46"/>
      <c r="C46"/>
      <c r="D46"/>
      <c r="E46"/>
      <c r="F46"/>
      <c r="G46"/>
      <c r="H46"/>
    </row>
    <row r="47" spans="1:8" s="82" customFormat="1" ht="13.5" customHeight="1">
      <c r="A47"/>
      <c r="B47"/>
      <c r="C47"/>
      <c r="D47"/>
      <c r="E47"/>
      <c r="F47"/>
      <c r="G47"/>
      <c r="H47"/>
    </row>
    <row r="48" spans="1:8" s="82" customFormat="1" ht="13.5" customHeight="1">
      <c r="A48"/>
      <c r="B48"/>
      <c r="C48"/>
      <c r="D48"/>
      <c r="E48"/>
      <c r="F48"/>
      <c r="G48"/>
      <c r="H48"/>
    </row>
    <row r="49" spans="1:8" s="82" customFormat="1" ht="13.5" customHeight="1">
      <c r="A49"/>
      <c r="B49"/>
      <c r="C49"/>
      <c r="D49"/>
      <c r="E49"/>
      <c r="F49"/>
      <c r="G49"/>
      <c r="H49"/>
    </row>
    <row r="50" spans="1:8" s="82" customFormat="1" ht="13.5" customHeight="1">
      <c r="A50"/>
      <c r="B50"/>
      <c r="C50"/>
      <c r="D50"/>
      <c r="E50"/>
      <c r="F50"/>
      <c r="G50"/>
      <c r="H50"/>
    </row>
    <row r="51" spans="1:8" s="82" customFormat="1" ht="13.5" customHeight="1">
      <c r="A51"/>
      <c r="B51"/>
      <c r="C51"/>
      <c r="D51"/>
      <c r="E51"/>
      <c r="F51"/>
      <c r="G51"/>
      <c r="H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  <row r="57" spans="4:7" ht="12.75">
      <c r="D57"/>
      <c r="F57"/>
      <c r="G57"/>
    </row>
    <row r="58" spans="4:7" ht="12.75">
      <c r="D58"/>
      <c r="F58"/>
      <c r="G58"/>
    </row>
    <row r="59" spans="4:7" ht="12.75">
      <c r="D59"/>
      <c r="F59"/>
      <c r="G59"/>
    </row>
    <row r="60" spans="4:7" ht="12.75">
      <c r="D60"/>
      <c r="F60"/>
      <c r="G60"/>
    </row>
    <row r="61" spans="4:7" ht="12.75">
      <c r="D61"/>
      <c r="F61"/>
      <c r="G61"/>
    </row>
    <row r="62" spans="4:7" ht="12.75">
      <c r="D62"/>
      <c r="F62"/>
      <c r="G62"/>
    </row>
    <row r="63" spans="4:7" ht="12.75">
      <c r="D63"/>
      <c r="F63"/>
      <c r="G63"/>
    </row>
    <row r="64" spans="4:7" ht="12.75">
      <c r="D64"/>
      <c r="F64"/>
      <c r="G64"/>
    </row>
  </sheetData>
  <dataValidations count="2">
    <dataValidation allowBlank="1" showInputMessage="1" showErrorMessage="1" prompt="Buňka obsahuje vzorec, NEPŘEPSAT!" sqref="G4:G20">
      <formula1>0</formula1>
      <formula2>0</formula2>
    </dataValidation>
    <dataValidation allowBlank="1" showInputMessage="1" showErrorMessage="1" prompt="Buňka obsahuje vzorec. Nevyplňovat!" sqref="A4:A20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F12" sqref="F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625" style="1" customWidth="1"/>
    <col min="5" max="5" width="26.375" style="0" customWidth="1"/>
    <col min="6" max="6" width="9.25390625" style="98" customWidth="1"/>
    <col min="7" max="7" width="9.125" style="1" customWidth="1"/>
  </cols>
  <sheetData>
    <row r="2" spans="1:7" s="74" customFormat="1" ht="21.75" customHeight="1">
      <c r="A2" s="68" t="s">
        <v>103</v>
      </c>
      <c r="B2" s="68"/>
      <c r="C2" s="69"/>
      <c r="D2" s="70"/>
      <c r="E2" s="71"/>
      <c r="F2" s="99"/>
      <c r="G2" s="73" t="s">
        <v>182</v>
      </c>
    </row>
    <row r="3" spans="1:12" s="79" customFormat="1" ht="23.25" customHeight="1">
      <c r="A3" s="77"/>
      <c r="B3" s="93" t="s">
        <v>105</v>
      </c>
      <c r="C3" s="77" t="s">
        <v>106</v>
      </c>
      <c r="D3" s="76" t="s">
        <v>129</v>
      </c>
      <c r="E3" s="77" t="s">
        <v>108</v>
      </c>
      <c r="F3" s="100" t="s">
        <v>109</v>
      </c>
      <c r="G3" s="75" t="s">
        <v>110</v>
      </c>
      <c r="H3"/>
      <c r="I3"/>
      <c r="J3"/>
      <c r="K3"/>
      <c r="L3"/>
    </row>
    <row r="4" spans="1:12" s="79" customFormat="1" ht="13.5" customHeight="1">
      <c r="A4" s="80" t="str">
        <f aca="true" t="shared" si="0" ref="A4:A20">IF(F4&gt;0,(ROW()-3)&amp;".","")</f>
        <v>1.</v>
      </c>
      <c r="B4" s="81"/>
      <c r="C4" s="82" t="s">
        <v>183</v>
      </c>
      <c r="D4" s="58"/>
      <c r="E4" s="82" t="s">
        <v>112</v>
      </c>
      <c r="F4" s="59">
        <v>12.88</v>
      </c>
      <c r="G4" s="83">
        <f aca="true" t="shared" si="1" ref="G4:G20">IF(F4&gt;0,(INT(POWER(F4-1.5,1.05)*51.39)),"")</f>
        <v>660</v>
      </c>
      <c r="H4"/>
      <c r="I4"/>
      <c r="J4"/>
      <c r="K4"/>
      <c r="L4"/>
    </row>
    <row r="5" spans="1:12" s="79" customFormat="1" ht="13.5" customHeight="1">
      <c r="A5" s="80" t="str">
        <f t="shared" si="0"/>
        <v>2.</v>
      </c>
      <c r="B5" s="81"/>
      <c r="C5" s="82" t="s">
        <v>168</v>
      </c>
      <c r="D5" s="58"/>
      <c r="E5" s="82" t="s">
        <v>97</v>
      </c>
      <c r="F5" s="59">
        <v>12.64</v>
      </c>
      <c r="G5" s="83">
        <f t="shared" si="1"/>
        <v>645</v>
      </c>
      <c r="H5"/>
      <c r="I5"/>
      <c r="J5"/>
      <c r="K5"/>
      <c r="L5"/>
    </row>
    <row r="6" spans="1:12" s="79" customFormat="1" ht="13.5" customHeight="1">
      <c r="A6" s="80" t="str">
        <f t="shared" si="0"/>
        <v>3.</v>
      </c>
      <c r="B6" s="81"/>
      <c r="C6" s="82" t="s">
        <v>116</v>
      </c>
      <c r="D6" s="58"/>
      <c r="E6" s="82" t="s">
        <v>112</v>
      </c>
      <c r="F6" s="59">
        <v>12.15</v>
      </c>
      <c r="G6" s="83">
        <f t="shared" si="1"/>
        <v>616</v>
      </c>
      <c r="H6"/>
      <c r="I6"/>
      <c r="J6"/>
      <c r="K6"/>
      <c r="L6"/>
    </row>
    <row r="7" spans="1:12" s="79" customFormat="1" ht="13.5" customHeight="1">
      <c r="A7" s="80" t="str">
        <f t="shared" si="0"/>
        <v>4.</v>
      </c>
      <c r="B7" s="81"/>
      <c r="C7" s="82" t="s">
        <v>176</v>
      </c>
      <c r="D7" s="58"/>
      <c r="E7" s="82" t="s">
        <v>112</v>
      </c>
      <c r="F7" s="59">
        <v>11.55</v>
      </c>
      <c r="G7" s="83">
        <f t="shared" si="1"/>
        <v>579</v>
      </c>
      <c r="H7"/>
      <c r="I7"/>
      <c r="J7"/>
      <c r="K7"/>
      <c r="L7"/>
    </row>
    <row r="8" spans="1:12" s="79" customFormat="1" ht="13.5" customHeight="1">
      <c r="A8" s="80" t="str">
        <f t="shared" si="0"/>
        <v>5.</v>
      </c>
      <c r="B8" s="81"/>
      <c r="C8" s="82" t="s">
        <v>184</v>
      </c>
      <c r="D8" s="58"/>
      <c r="E8" s="82" t="s">
        <v>99</v>
      </c>
      <c r="F8" s="59">
        <v>11.25</v>
      </c>
      <c r="G8" s="83">
        <f t="shared" si="1"/>
        <v>561</v>
      </c>
      <c r="H8"/>
      <c r="I8"/>
      <c r="J8"/>
      <c r="K8"/>
      <c r="L8"/>
    </row>
    <row r="9" spans="1:12" s="79" customFormat="1" ht="13.5" customHeight="1">
      <c r="A9" s="80" t="str">
        <f t="shared" si="0"/>
        <v>6.</v>
      </c>
      <c r="B9" s="81"/>
      <c r="C9" s="82" t="s">
        <v>179</v>
      </c>
      <c r="D9" s="58"/>
      <c r="E9" s="82" t="s">
        <v>115</v>
      </c>
      <c r="F9" s="59">
        <v>11.07</v>
      </c>
      <c r="G9" s="83">
        <f t="shared" si="1"/>
        <v>550</v>
      </c>
      <c r="H9"/>
      <c r="I9"/>
      <c r="J9"/>
      <c r="K9"/>
      <c r="L9"/>
    </row>
    <row r="10" spans="1:12" s="79" customFormat="1" ht="13.5" customHeight="1">
      <c r="A10" s="80" t="str">
        <f t="shared" si="0"/>
        <v>7.</v>
      </c>
      <c r="B10" s="81"/>
      <c r="C10" s="82" t="s">
        <v>152</v>
      </c>
      <c r="D10" s="58"/>
      <c r="E10" s="82" t="s">
        <v>115</v>
      </c>
      <c r="F10" s="59">
        <v>10.32</v>
      </c>
      <c r="G10" s="83">
        <f t="shared" si="1"/>
        <v>505</v>
      </c>
      <c r="H10"/>
      <c r="I10"/>
      <c r="J10"/>
      <c r="K10"/>
      <c r="L10"/>
    </row>
    <row r="11" spans="1:12" s="79" customFormat="1" ht="13.5" customHeight="1">
      <c r="A11" s="80" t="str">
        <f t="shared" si="0"/>
        <v>8.</v>
      </c>
      <c r="B11" s="81"/>
      <c r="C11" s="82" t="s">
        <v>171</v>
      </c>
      <c r="D11" s="58"/>
      <c r="E11" s="82" t="s">
        <v>100</v>
      </c>
      <c r="F11" s="59">
        <v>10.3</v>
      </c>
      <c r="G11" s="83">
        <f t="shared" si="1"/>
        <v>504</v>
      </c>
      <c r="H11"/>
      <c r="I11"/>
      <c r="J11"/>
      <c r="K11"/>
      <c r="L11"/>
    </row>
    <row r="12" spans="1:7" s="79" customFormat="1" ht="13.5" customHeight="1">
      <c r="A12" s="80" t="str">
        <f t="shared" si="0"/>
        <v>9.</v>
      </c>
      <c r="B12" s="81"/>
      <c r="C12" s="82" t="s">
        <v>185</v>
      </c>
      <c r="D12" s="58"/>
      <c r="E12" s="82" t="s">
        <v>100</v>
      </c>
      <c r="F12" s="59">
        <v>9.89</v>
      </c>
      <c r="G12" s="83">
        <f t="shared" si="1"/>
        <v>479</v>
      </c>
    </row>
    <row r="13" spans="1:7" s="79" customFormat="1" ht="13.5" customHeight="1">
      <c r="A13" s="80" t="str">
        <f t="shared" si="0"/>
        <v>10.</v>
      </c>
      <c r="B13" s="81"/>
      <c r="C13" s="82" t="s">
        <v>186</v>
      </c>
      <c r="D13" s="58"/>
      <c r="E13" s="82" t="s">
        <v>97</v>
      </c>
      <c r="F13" s="59">
        <v>9.8</v>
      </c>
      <c r="G13" s="83">
        <f t="shared" si="1"/>
        <v>474</v>
      </c>
    </row>
    <row r="14" spans="1:7" s="79" customFormat="1" ht="13.5" customHeight="1">
      <c r="A14" s="80" t="str">
        <f t="shared" si="0"/>
        <v>11.</v>
      </c>
      <c r="B14" s="81"/>
      <c r="C14" s="82" t="s">
        <v>138</v>
      </c>
      <c r="D14" s="58"/>
      <c r="E14" s="82" t="s">
        <v>102</v>
      </c>
      <c r="F14" s="59">
        <v>9.72</v>
      </c>
      <c r="G14" s="83">
        <f t="shared" si="1"/>
        <v>469</v>
      </c>
    </row>
    <row r="15" spans="1:7" s="79" customFormat="1" ht="13.5" customHeight="1">
      <c r="A15" s="80" t="str">
        <f t="shared" si="0"/>
        <v>12.</v>
      </c>
      <c r="B15" s="81"/>
      <c r="C15" s="82" t="s">
        <v>166</v>
      </c>
      <c r="D15" s="58"/>
      <c r="E15" s="82" t="s">
        <v>100</v>
      </c>
      <c r="F15" s="59">
        <v>9.66</v>
      </c>
      <c r="G15" s="83">
        <f t="shared" si="1"/>
        <v>465</v>
      </c>
    </row>
    <row r="16" spans="1:7" s="79" customFormat="1" ht="13.5" customHeight="1">
      <c r="A16" s="80" t="str">
        <f t="shared" si="0"/>
        <v>13.</v>
      </c>
      <c r="B16" s="81"/>
      <c r="C16" s="82" t="s">
        <v>124</v>
      </c>
      <c r="D16" s="58"/>
      <c r="E16" s="82" t="s">
        <v>115</v>
      </c>
      <c r="F16" s="59">
        <v>9.55</v>
      </c>
      <c r="G16" s="83">
        <f t="shared" si="1"/>
        <v>459</v>
      </c>
    </row>
    <row r="17" spans="1:7" s="79" customFormat="1" ht="13.5" customHeight="1">
      <c r="A17" s="80" t="str">
        <f t="shared" si="0"/>
        <v>14.</v>
      </c>
      <c r="B17" s="81"/>
      <c r="C17" s="82" t="s">
        <v>187</v>
      </c>
      <c r="D17" s="58"/>
      <c r="E17" s="82" t="s">
        <v>99</v>
      </c>
      <c r="F17" s="59">
        <v>9.4</v>
      </c>
      <c r="G17" s="83">
        <f t="shared" si="1"/>
        <v>450</v>
      </c>
    </row>
    <row r="18" spans="1:7" s="79" customFormat="1" ht="13.5" customHeight="1">
      <c r="A18" s="80" t="str">
        <f t="shared" si="0"/>
        <v>15.</v>
      </c>
      <c r="B18" s="81"/>
      <c r="C18" s="82" t="s">
        <v>155</v>
      </c>
      <c r="D18" s="58"/>
      <c r="E18" s="82" t="s">
        <v>97</v>
      </c>
      <c r="F18" s="59">
        <v>8.96</v>
      </c>
      <c r="G18" s="83">
        <f t="shared" si="1"/>
        <v>423</v>
      </c>
    </row>
    <row r="19" spans="1:7" s="79" customFormat="1" ht="13.5" customHeight="1">
      <c r="A19" s="80" t="str">
        <f t="shared" si="0"/>
        <v>16.</v>
      </c>
      <c r="B19" s="81"/>
      <c r="C19" s="82" t="s">
        <v>134</v>
      </c>
      <c r="D19" s="58"/>
      <c r="E19" s="82" t="s">
        <v>102</v>
      </c>
      <c r="F19" s="59">
        <v>7.37</v>
      </c>
      <c r="G19" s="83">
        <f t="shared" si="1"/>
        <v>329</v>
      </c>
    </row>
    <row r="20" spans="1:7" s="79" customFormat="1" ht="13.5" customHeight="1">
      <c r="A20" s="80" t="str">
        <f t="shared" si="0"/>
        <v>17.</v>
      </c>
      <c r="B20" s="81"/>
      <c r="C20" s="82" t="s">
        <v>159</v>
      </c>
      <c r="D20" s="58"/>
      <c r="E20" s="82" t="s">
        <v>102</v>
      </c>
      <c r="F20" s="59">
        <v>7.15</v>
      </c>
      <c r="G20" s="83">
        <f t="shared" si="1"/>
        <v>316</v>
      </c>
    </row>
    <row r="21" spans="1:8" s="79" customFormat="1" ht="13.5" customHeight="1">
      <c r="A21"/>
      <c r="B21"/>
      <c r="C21"/>
      <c r="D21"/>
      <c r="E21"/>
      <c r="F21"/>
      <c r="G21"/>
      <c r="H21"/>
    </row>
    <row r="22" spans="1:8" s="79" customFormat="1" ht="13.5" customHeight="1">
      <c r="A22"/>
      <c r="B22"/>
      <c r="C22"/>
      <c r="D22"/>
      <c r="E22"/>
      <c r="F22"/>
      <c r="G22"/>
      <c r="H22"/>
    </row>
    <row r="23" spans="1:8" s="79" customFormat="1" ht="13.5" customHeight="1">
      <c r="A23"/>
      <c r="B23"/>
      <c r="C23"/>
      <c r="D23"/>
      <c r="E23"/>
      <c r="F23"/>
      <c r="G23"/>
      <c r="H23"/>
    </row>
    <row r="24" spans="1:8" s="79" customFormat="1" ht="13.5" customHeight="1">
      <c r="A24"/>
      <c r="B24"/>
      <c r="C24"/>
      <c r="D24"/>
      <c r="E24"/>
      <c r="F24"/>
      <c r="G24"/>
      <c r="H24"/>
    </row>
    <row r="25" spans="1:8" s="79" customFormat="1" ht="13.5" customHeight="1">
      <c r="A25"/>
      <c r="B25"/>
      <c r="C25"/>
      <c r="D25"/>
      <c r="E25"/>
      <c r="F25"/>
      <c r="G25"/>
      <c r="H25"/>
    </row>
    <row r="26" spans="1:8" s="79" customFormat="1" ht="13.5" customHeight="1">
      <c r="A26"/>
      <c r="B26"/>
      <c r="C26"/>
      <c r="D26"/>
      <c r="E26"/>
      <c r="F26"/>
      <c r="G26"/>
      <c r="H26"/>
    </row>
    <row r="27" spans="1:8" s="79" customFormat="1" ht="13.5" customHeight="1">
      <c r="A27"/>
      <c r="B27"/>
      <c r="C27"/>
      <c r="D27"/>
      <c r="E27"/>
      <c r="F27"/>
      <c r="G27"/>
      <c r="H27"/>
    </row>
    <row r="28" spans="1:8" s="79" customFormat="1" ht="13.5" customHeight="1">
      <c r="A28"/>
      <c r="B28"/>
      <c r="C28"/>
      <c r="D28"/>
      <c r="E28"/>
      <c r="F28"/>
      <c r="G28"/>
      <c r="H28"/>
    </row>
    <row r="29" spans="1:8" s="79" customFormat="1" ht="13.5" customHeight="1">
      <c r="A29"/>
      <c r="B29"/>
      <c r="C29"/>
      <c r="D29"/>
      <c r="E29"/>
      <c r="F29"/>
      <c r="G29"/>
      <c r="H29"/>
    </row>
    <row r="30" spans="1:8" s="79" customFormat="1" ht="13.5" customHeight="1">
      <c r="A30"/>
      <c r="B30"/>
      <c r="C30"/>
      <c r="D30"/>
      <c r="E30"/>
      <c r="F30"/>
      <c r="G30"/>
      <c r="H30"/>
    </row>
    <row r="31" spans="1:8" s="79" customFormat="1" ht="13.5" customHeight="1">
      <c r="A31"/>
      <c r="B31"/>
      <c r="C31"/>
      <c r="D31"/>
      <c r="E31"/>
      <c r="F31"/>
      <c r="G31"/>
      <c r="H31"/>
    </row>
    <row r="32" spans="1:8" s="79" customFormat="1" ht="13.5" customHeight="1">
      <c r="A32"/>
      <c r="B32"/>
      <c r="C32"/>
      <c r="D32"/>
      <c r="E32"/>
      <c r="F32"/>
      <c r="G32"/>
      <c r="H32"/>
    </row>
    <row r="33" spans="1:8" s="79" customFormat="1" ht="13.5" customHeight="1">
      <c r="A33"/>
      <c r="B33"/>
      <c r="C33"/>
      <c r="D33"/>
      <c r="E33"/>
      <c r="F33"/>
      <c r="G33"/>
      <c r="H33"/>
    </row>
    <row r="34" spans="1:8" s="79" customFormat="1" ht="13.5" customHeight="1">
      <c r="A34"/>
      <c r="B34"/>
      <c r="C34"/>
      <c r="D34"/>
      <c r="E34"/>
      <c r="F34"/>
      <c r="G34"/>
      <c r="H34"/>
    </row>
    <row r="35" spans="1:8" s="79" customFormat="1" ht="13.5" customHeight="1">
      <c r="A35"/>
      <c r="B35"/>
      <c r="C35"/>
      <c r="D35"/>
      <c r="E35"/>
      <c r="F35"/>
      <c r="G35"/>
      <c r="H35"/>
    </row>
    <row r="36" spans="1:8" s="79" customFormat="1" ht="13.5" customHeight="1">
      <c r="A36"/>
      <c r="B36"/>
      <c r="C36"/>
      <c r="D36"/>
      <c r="E36"/>
      <c r="F36"/>
      <c r="G36"/>
      <c r="H36"/>
    </row>
    <row r="37" spans="1:8" s="79" customFormat="1" ht="13.5" customHeight="1">
      <c r="A37"/>
      <c r="B37"/>
      <c r="C37"/>
      <c r="D37"/>
      <c r="E37"/>
      <c r="F37"/>
      <c r="G37"/>
      <c r="H37"/>
    </row>
    <row r="38" spans="1:8" s="79" customFormat="1" ht="13.5" customHeight="1">
      <c r="A38"/>
      <c r="B38"/>
      <c r="C38"/>
      <c r="D38"/>
      <c r="E38"/>
      <c r="F38"/>
      <c r="G38"/>
      <c r="H38"/>
    </row>
    <row r="39" spans="1:8" s="79" customFormat="1" ht="13.5" customHeight="1">
      <c r="A39"/>
      <c r="B39"/>
      <c r="C39"/>
      <c r="D39"/>
      <c r="E39"/>
      <c r="F39"/>
      <c r="G39"/>
      <c r="H39"/>
    </row>
    <row r="40" spans="1:8" s="79" customFormat="1" ht="13.5" customHeight="1">
      <c r="A40"/>
      <c r="B40"/>
      <c r="C40"/>
      <c r="D40"/>
      <c r="E40"/>
      <c r="F40"/>
      <c r="G40"/>
      <c r="H40"/>
    </row>
    <row r="41" spans="1:8" s="79" customFormat="1" ht="13.5" customHeight="1">
      <c r="A41"/>
      <c r="B41"/>
      <c r="C41"/>
      <c r="D41"/>
      <c r="E41"/>
      <c r="F41"/>
      <c r="G41"/>
      <c r="H41"/>
    </row>
    <row r="42" spans="1:8" s="79" customFormat="1" ht="13.5" customHeight="1">
      <c r="A42"/>
      <c r="B42"/>
      <c r="C42"/>
      <c r="D42"/>
      <c r="E42"/>
      <c r="F42"/>
      <c r="G42"/>
      <c r="H42"/>
    </row>
    <row r="43" spans="1:8" s="79" customFormat="1" ht="13.5" customHeight="1">
      <c r="A43"/>
      <c r="B43"/>
      <c r="C43"/>
      <c r="D43"/>
      <c r="E43"/>
      <c r="F43"/>
      <c r="G43"/>
      <c r="H43"/>
    </row>
    <row r="44" spans="1:8" s="79" customFormat="1" ht="13.5" customHeight="1">
      <c r="A44"/>
      <c r="B44"/>
      <c r="C44"/>
      <c r="D44"/>
      <c r="E44"/>
      <c r="F44"/>
      <c r="G44"/>
      <c r="H44"/>
    </row>
    <row r="45" spans="1:8" s="79" customFormat="1" ht="13.5" customHeight="1">
      <c r="A45"/>
      <c r="B45"/>
      <c r="C45"/>
      <c r="D45"/>
      <c r="E45"/>
      <c r="F45"/>
      <c r="G45"/>
      <c r="H45"/>
    </row>
    <row r="46" spans="1:8" s="79" customFormat="1" ht="13.5" customHeight="1">
      <c r="A46"/>
      <c r="B46"/>
      <c r="C46"/>
      <c r="D46"/>
      <c r="E46"/>
      <c r="F46"/>
      <c r="G46"/>
      <c r="H46"/>
    </row>
    <row r="47" spans="1:8" s="79" customFormat="1" ht="13.5" customHeight="1">
      <c r="A47"/>
      <c r="B47"/>
      <c r="C47"/>
      <c r="D47"/>
      <c r="E47"/>
      <c r="F47"/>
      <c r="G47"/>
      <c r="H47"/>
    </row>
    <row r="48" spans="1:8" s="79" customFormat="1" ht="13.5" customHeight="1">
      <c r="A48"/>
      <c r="B48"/>
      <c r="C48"/>
      <c r="D48"/>
      <c r="E48"/>
      <c r="F48"/>
      <c r="G48"/>
      <c r="H48"/>
    </row>
    <row r="49" spans="1:8" s="79" customFormat="1" ht="13.5" customHeight="1">
      <c r="A49"/>
      <c r="B49"/>
      <c r="C49"/>
      <c r="D49"/>
      <c r="E49"/>
      <c r="F49"/>
      <c r="G49"/>
      <c r="H49"/>
    </row>
    <row r="50" spans="1:8" s="79" customFormat="1" ht="13.5" customHeight="1">
      <c r="A50"/>
      <c r="B50"/>
      <c r="C50"/>
      <c r="D50"/>
      <c r="E50"/>
      <c r="F50"/>
      <c r="G50"/>
      <c r="H50"/>
    </row>
    <row r="51" spans="1:8" s="79" customFormat="1" ht="13.5" customHeight="1">
      <c r="A51"/>
      <c r="B51"/>
      <c r="C51"/>
      <c r="D51"/>
      <c r="E51"/>
      <c r="F51"/>
      <c r="G51"/>
      <c r="H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  <row r="57" spans="4:7" ht="12.75">
      <c r="D57"/>
      <c r="F57"/>
      <c r="G57"/>
    </row>
  </sheetData>
  <dataValidations count="2">
    <dataValidation allowBlank="1" showInputMessage="1" showErrorMessage="1" prompt="Buňka obsahuje vzorec, NEPŘEPSAT!" sqref="G4:G20">
      <formula1>0</formula1>
      <formula2>0</formula2>
    </dataValidation>
    <dataValidation allowBlank="1" showInputMessage="1" showErrorMessage="1" prompt="Buňka obsahuje vzorec. Nevyplňovat!" sqref="A4:A20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1" customWidth="1"/>
    <col min="5" max="5" width="1.37890625" style="1" customWidth="1"/>
    <col min="6" max="6" width="5.00390625" style="90" customWidth="1"/>
    <col min="7" max="7" width="8.625" style="1" customWidth="1"/>
  </cols>
  <sheetData>
    <row r="2" spans="1:7" s="74" customFormat="1" ht="21.75" customHeight="1">
      <c r="A2" s="68" t="s">
        <v>188</v>
      </c>
      <c r="B2" s="69"/>
      <c r="C2" s="71"/>
      <c r="D2" s="91"/>
      <c r="E2" s="91"/>
      <c r="F2" s="92"/>
      <c r="G2" s="73" t="s">
        <v>189</v>
      </c>
    </row>
    <row r="3" spans="1:12" s="79" customFormat="1" ht="23.25" customHeight="1">
      <c r="A3" s="77"/>
      <c r="B3" s="77" t="s">
        <v>108</v>
      </c>
      <c r="C3" s="77" t="s">
        <v>190</v>
      </c>
      <c r="D3" s="94"/>
      <c r="E3" s="75" t="s">
        <v>109</v>
      </c>
      <c r="F3" s="95"/>
      <c r="G3" s="75" t="s">
        <v>110</v>
      </c>
      <c r="H3"/>
      <c r="I3"/>
      <c r="J3"/>
      <c r="K3"/>
      <c r="L3"/>
    </row>
    <row r="4" spans="1:12" s="79" customFormat="1" ht="18" customHeight="1">
      <c r="A4" s="80" t="str">
        <f>IF(D4&gt;0,(ROW()-3)&amp;".","")</f>
        <v>1.</v>
      </c>
      <c r="B4" s="82" t="s">
        <v>112</v>
      </c>
      <c r="C4"/>
      <c r="D4" s="101">
        <v>2</v>
      </c>
      <c r="E4" s="96" t="str">
        <f aca="true" t="shared" si="0" ref="E4:E10">IF(F4=0,"",":")</f>
        <v>:</v>
      </c>
      <c r="F4" s="60">
        <v>14.5</v>
      </c>
      <c r="G4" s="83">
        <f aca="true" t="shared" si="1" ref="G4:G10">IF(F4&lt;&gt;"",(INT(POWER(305.5-(60*D4+F4),1.85)*0.08713)),"")</f>
        <v>1178</v>
      </c>
      <c r="H4"/>
      <c r="I4"/>
      <c r="J4"/>
      <c r="K4"/>
      <c r="L4"/>
    </row>
    <row r="5" spans="1:12" s="79" customFormat="1" ht="18" customHeight="1">
      <c r="A5" s="80" t="str">
        <f>IF(D5&gt;0,(ROW()-3)&amp;".","")</f>
        <v>2.</v>
      </c>
      <c r="B5" s="82" t="s">
        <v>191</v>
      </c>
      <c r="C5"/>
      <c r="D5" s="102">
        <v>2</v>
      </c>
      <c r="E5" s="96" t="str">
        <f t="shared" si="0"/>
        <v>:</v>
      </c>
      <c r="F5" s="60">
        <v>16.3</v>
      </c>
      <c r="G5" s="83">
        <f t="shared" si="1"/>
        <v>1155</v>
      </c>
      <c r="H5"/>
      <c r="I5"/>
      <c r="J5"/>
      <c r="K5"/>
      <c r="L5"/>
    </row>
    <row r="6" spans="1:12" s="79" customFormat="1" ht="18" customHeight="1">
      <c r="A6" s="80" t="str">
        <f>IF(D6&gt;0,(ROW()-3)&amp;".","")</f>
        <v>3.</v>
      </c>
      <c r="B6" s="82" t="s">
        <v>99</v>
      </c>
      <c r="C6"/>
      <c r="D6" s="102">
        <v>2</v>
      </c>
      <c r="E6" s="96" t="str">
        <f t="shared" si="0"/>
        <v>:</v>
      </c>
      <c r="F6" s="60">
        <v>17.8</v>
      </c>
      <c r="G6" s="83">
        <f t="shared" si="1"/>
        <v>1136</v>
      </c>
      <c r="H6"/>
      <c r="I6"/>
      <c r="J6"/>
      <c r="K6"/>
      <c r="L6"/>
    </row>
    <row r="7" spans="1:12" s="79" customFormat="1" ht="18" customHeight="1">
      <c r="A7" s="80" t="str">
        <f>IF(F7&lt;&gt;"",(ROW()-3)&amp;".","")</f>
        <v>4.</v>
      </c>
      <c r="B7" s="82" t="s">
        <v>100</v>
      </c>
      <c r="C7" s="103"/>
      <c r="D7" s="102">
        <v>2</v>
      </c>
      <c r="E7" s="96" t="str">
        <f t="shared" si="0"/>
        <v>:</v>
      </c>
      <c r="F7" s="66">
        <v>22.7</v>
      </c>
      <c r="G7" s="83">
        <f t="shared" si="1"/>
        <v>1075</v>
      </c>
      <c r="H7"/>
      <c r="I7"/>
      <c r="J7"/>
      <c r="K7"/>
      <c r="L7"/>
    </row>
    <row r="8" spans="1:12" s="79" customFormat="1" ht="18" customHeight="1">
      <c r="A8" s="80" t="str">
        <f>IF(D8&gt;0,(ROW()-3)&amp;".","")</f>
        <v>5.</v>
      </c>
      <c r="B8" s="82" t="s">
        <v>97</v>
      </c>
      <c r="C8" s="104"/>
      <c r="D8" s="102">
        <v>2</v>
      </c>
      <c r="E8" s="96" t="str">
        <f t="shared" si="0"/>
        <v>:</v>
      </c>
      <c r="F8" s="66">
        <v>23.7</v>
      </c>
      <c r="G8" s="83">
        <f t="shared" si="1"/>
        <v>1063</v>
      </c>
      <c r="H8"/>
      <c r="I8"/>
      <c r="J8"/>
      <c r="K8"/>
      <c r="L8"/>
    </row>
    <row r="9" spans="1:12" s="79" customFormat="1" ht="18" customHeight="1">
      <c r="A9" s="80" t="str">
        <f>IF(D9&gt;0,(ROW()-3)&amp;".","")</f>
        <v>6.</v>
      </c>
      <c r="B9" s="82" t="s">
        <v>102</v>
      </c>
      <c r="C9" s="103"/>
      <c r="D9" s="102">
        <v>2</v>
      </c>
      <c r="E9" s="96" t="str">
        <f t="shared" si="0"/>
        <v>:</v>
      </c>
      <c r="F9" s="66">
        <v>30.6</v>
      </c>
      <c r="G9" s="83">
        <f t="shared" si="1"/>
        <v>981</v>
      </c>
      <c r="H9"/>
      <c r="I9"/>
      <c r="J9"/>
      <c r="K9"/>
      <c r="L9"/>
    </row>
    <row r="10" spans="1:12" s="79" customFormat="1" ht="18" customHeight="1">
      <c r="A10" s="80" t="str">
        <f>IF(D10&gt;0,(ROW()-3)&amp;".","")</f>
        <v>7.</v>
      </c>
      <c r="B10" s="82" t="s">
        <v>192</v>
      </c>
      <c r="C10" s="103"/>
      <c r="D10" s="102">
        <v>2</v>
      </c>
      <c r="E10" s="96" t="str">
        <f t="shared" si="0"/>
        <v>:</v>
      </c>
      <c r="F10" s="66">
        <v>31.3</v>
      </c>
      <c r="G10" s="83">
        <f t="shared" si="1"/>
        <v>973</v>
      </c>
      <c r="H10"/>
      <c r="I10"/>
      <c r="J10"/>
      <c r="K10"/>
      <c r="L10"/>
    </row>
    <row r="11" spans="1:7" s="79" customFormat="1" ht="18" customHeight="1">
      <c r="A11"/>
      <c r="B11"/>
      <c r="C11"/>
      <c r="D11"/>
      <c r="E11"/>
      <c r="F11"/>
      <c r="G11"/>
    </row>
    <row r="12" spans="1:7" s="79" customFormat="1" ht="18" customHeight="1">
      <c r="A12"/>
      <c r="B12"/>
      <c r="C12"/>
      <c r="D12"/>
      <c r="E12"/>
      <c r="F12"/>
      <c r="G12"/>
    </row>
    <row r="13" spans="1:7" s="79" customFormat="1" ht="18" customHeight="1">
      <c r="A13"/>
      <c r="B13"/>
      <c r="C13"/>
      <c r="D13"/>
      <c r="E13"/>
      <c r="F13"/>
      <c r="G13"/>
    </row>
    <row r="14" spans="1:7" s="79" customFormat="1" ht="18" customHeight="1">
      <c r="A14"/>
      <c r="B14"/>
      <c r="C14"/>
      <c r="D14"/>
      <c r="E14"/>
      <c r="F14"/>
      <c r="G14"/>
    </row>
    <row r="15" spans="1:7" s="79" customFormat="1" ht="18" customHeight="1">
      <c r="A15"/>
      <c r="B15"/>
      <c r="C15"/>
      <c r="D15"/>
      <c r="E15"/>
      <c r="F15"/>
      <c r="G15"/>
    </row>
    <row r="16" spans="1:7" s="79" customFormat="1" ht="18" customHeight="1">
      <c r="A16"/>
      <c r="B16"/>
      <c r="C16"/>
      <c r="D16"/>
      <c r="E16"/>
      <c r="F16"/>
      <c r="G16"/>
    </row>
    <row r="17" spans="1:7" s="79" customFormat="1" ht="18" customHeight="1">
      <c r="A17"/>
      <c r="B17"/>
      <c r="C17"/>
      <c r="D17"/>
      <c r="E17"/>
      <c r="F17"/>
      <c r="G17"/>
    </row>
    <row r="18" spans="1:7" s="79" customFormat="1" ht="18" customHeight="1">
      <c r="A18"/>
      <c r="B18"/>
      <c r="C18"/>
      <c r="D18"/>
      <c r="E18"/>
      <c r="F18"/>
      <c r="G18"/>
    </row>
    <row r="19" spans="1:7" s="79" customFormat="1" ht="18" customHeight="1">
      <c r="A19"/>
      <c r="B19"/>
      <c r="C19"/>
      <c r="D19"/>
      <c r="E19"/>
      <c r="F19"/>
      <c r="G19"/>
    </row>
    <row r="20" spans="1:7" s="79" customFormat="1" ht="18" customHeight="1">
      <c r="A20"/>
      <c r="B20"/>
      <c r="C20"/>
      <c r="D20"/>
      <c r="E20"/>
      <c r="F20"/>
      <c r="G20"/>
    </row>
    <row r="21" spans="1:7" s="79" customFormat="1" ht="18" customHeight="1">
      <c r="A21"/>
      <c r="B21"/>
      <c r="C21"/>
      <c r="D21"/>
      <c r="E21"/>
      <c r="F21"/>
      <c r="G21"/>
    </row>
    <row r="22" spans="1:7" s="79" customFormat="1" ht="18" customHeight="1">
      <c r="A22"/>
      <c r="B22"/>
      <c r="C22"/>
      <c r="D22"/>
      <c r="E22"/>
      <c r="F22"/>
      <c r="G22"/>
    </row>
    <row r="23" spans="1:7" s="79" customFormat="1" ht="18" customHeight="1">
      <c r="A23"/>
      <c r="B23"/>
      <c r="C23"/>
      <c r="D23"/>
      <c r="E23"/>
      <c r="F23"/>
      <c r="G23"/>
    </row>
    <row r="24" spans="1:7" s="79" customFormat="1" ht="18" customHeight="1">
      <c r="A24"/>
      <c r="B24"/>
      <c r="C24"/>
      <c r="D24"/>
      <c r="E24"/>
      <c r="F24"/>
      <c r="G24"/>
    </row>
    <row r="25" spans="1:7" s="79" customFormat="1" ht="18" customHeight="1">
      <c r="A25"/>
      <c r="B25"/>
      <c r="C25"/>
      <c r="D25"/>
      <c r="E25"/>
      <c r="F25"/>
      <c r="G25"/>
    </row>
    <row r="26" spans="1:7" s="79" customFormat="1" ht="18" customHeight="1">
      <c r="A26"/>
      <c r="B26"/>
      <c r="C26"/>
      <c r="D26"/>
      <c r="E26"/>
      <c r="F26"/>
      <c r="G26"/>
    </row>
    <row r="27" spans="1:7" s="79" customFormat="1" ht="18" customHeight="1">
      <c r="A27"/>
      <c r="B27"/>
      <c r="C27"/>
      <c r="D27"/>
      <c r="E27"/>
      <c r="F27"/>
      <c r="G27"/>
    </row>
    <row r="28" spans="1:7" s="79" customFormat="1" ht="18" customHeight="1">
      <c r="A28"/>
      <c r="B28"/>
      <c r="C28"/>
      <c r="D28"/>
      <c r="E28"/>
      <c r="F28"/>
      <c r="G28"/>
    </row>
    <row r="29" spans="1:7" s="79" customFormat="1" ht="18" customHeight="1">
      <c r="A29"/>
      <c r="B29"/>
      <c r="C29"/>
      <c r="D29"/>
      <c r="E29"/>
      <c r="F29"/>
      <c r="G29"/>
    </row>
    <row r="30" spans="1:7" s="79" customFormat="1" ht="18" customHeight="1">
      <c r="A30"/>
      <c r="B30"/>
      <c r="C30"/>
      <c r="D30"/>
      <c r="E30"/>
      <c r="F30"/>
      <c r="G30"/>
    </row>
    <row r="31" spans="1:7" s="79" customFormat="1" ht="18" customHeight="1">
      <c r="A31"/>
      <c r="B31"/>
      <c r="C31"/>
      <c r="D31"/>
      <c r="E31"/>
      <c r="F31"/>
      <c r="G31"/>
    </row>
    <row r="32" spans="1:7" s="79" customFormat="1" ht="18" customHeight="1">
      <c r="A32"/>
      <c r="B32"/>
      <c r="C32"/>
      <c r="D32"/>
      <c r="E32"/>
      <c r="F32"/>
      <c r="G32"/>
    </row>
    <row r="33" spans="1:7" s="79" customFormat="1" ht="18" customHeight="1">
      <c r="A33"/>
      <c r="B33"/>
      <c r="C33"/>
      <c r="D33"/>
      <c r="E33"/>
      <c r="F33"/>
      <c r="G33"/>
    </row>
    <row r="34" spans="1:7" s="79" customFormat="1" ht="18" customHeight="1">
      <c r="A34"/>
      <c r="B34"/>
      <c r="C34"/>
      <c r="D34"/>
      <c r="E34"/>
      <c r="F34"/>
      <c r="G34"/>
    </row>
    <row r="35" spans="1:7" s="79" customFormat="1" ht="18" customHeight="1">
      <c r="A35"/>
      <c r="B35"/>
      <c r="C35"/>
      <c r="D35"/>
      <c r="E35"/>
      <c r="F35"/>
      <c r="G35"/>
    </row>
    <row r="36" spans="4:7" ht="12.75">
      <c r="D36"/>
      <c r="E36"/>
      <c r="F36"/>
      <c r="G36"/>
    </row>
    <row r="37" spans="4:7" ht="12.75">
      <c r="D37"/>
      <c r="E37"/>
      <c r="F37"/>
      <c r="G37"/>
    </row>
    <row r="38" spans="4:7" ht="12.75">
      <c r="D38"/>
      <c r="E38"/>
      <c r="F38"/>
      <c r="G38"/>
    </row>
    <row r="39" spans="4:7" ht="12.75">
      <c r="D39"/>
      <c r="E39"/>
      <c r="F39"/>
      <c r="G39"/>
    </row>
    <row r="40" spans="4:7" ht="12.75">
      <c r="D40"/>
      <c r="E40"/>
      <c r="F40"/>
      <c r="G40"/>
    </row>
    <row r="41" spans="4:7" ht="12.75">
      <c r="D41"/>
      <c r="E41"/>
      <c r="F41"/>
      <c r="G41"/>
    </row>
    <row r="42" spans="4:7" ht="12.75">
      <c r="D42"/>
      <c r="E42"/>
      <c r="F42"/>
      <c r="G42"/>
    </row>
    <row r="43" spans="4:7" ht="12.75">
      <c r="D43"/>
      <c r="E43"/>
      <c r="F43"/>
      <c r="G43"/>
    </row>
    <row r="44" spans="4:7" ht="12.75">
      <c r="D44"/>
      <c r="E44"/>
      <c r="F44"/>
      <c r="G44"/>
    </row>
    <row r="45" spans="4:7" ht="12.75">
      <c r="D45"/>
      <c r="E45"/>
      <c r="F45"/>
      <c r="G45"/>
    </row>
    <row r="46" spans="4:7" ht="12.75">
      <c r="D46"/>
      <c r="E46"/>
      <c r="F46"/>
      <c r="G46"/>
    </row>
    <row r="47" spans="4:7" ht="12.75">
      <c r="D47"/>
      <c r="E47"/>
      <c r="F47"/>
      <c r="G47"/>
    </row>
    <row r="48" spans="4:7" ht="12.75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</sheetData>
  <dataValidations count="3">
    <dataValidation type="whole" operator="lessThanOrEqual" allowBlank="1" showInputMessage="1" showErrorMessage="1" prompt="Dvojtečka se udělá sama, až napíšeš sekundy" sqref="E4:E10">
      <formula1>0</formula1>
    </dataValidation>
    <dataValidation allowBlank="1" showInputMessage="1" showErrorMessage="1" prompt="Buňka obsahuje vzorec, NEPŘEPSAT!" sqref="G4:G10">
      <formula1>0</formula1>
      <formula2>0</formula2>
    </dataValidation>
    <dataValidation allowBlank="1" showInputMessage="1" showErrorMessage="1" prompt="Buňka obsahuje vzorec. Nevyplňovat!" sqref="A4:A10">
      <formula1>0</formula1>
      <formula2>0</formula2>
    </dataValidation>
  </dataValidations>
  <printOptions/>
  <pageMargins left="0.39375" right="0.39375" top="0.984027777777778" bottom="0.9840277777777778" header="0.5118055555555556" footer="0.5118055555555556"/>
  <pageSetup horizontalDpi="300" verticalDpi="300" orientation="portrait" paperSize="9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MiroSust</cp:lastModifiedBy>
  <dcterms:created xsi:type="dcterms:W3CDTF">2007-09-26T12:42:10Z</dcterms:created>
  <dcterms:modified xsi:type="dcterms:W3CDTF">2007-09-26T12:42:10Z</dcterms:modified>
  <cp:category/>
  <cp:version/>
  <cp:contentType/>
  <cp:contentStatus/>
</cp:coreProperties>
</file>